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WS6070\Desktop\生活環境係\"/>
    </mc:Choice>
  </mc:AlternateContent>
  <xr:revisionPtr revIDLastSave="0" documentId="13_ncr:1_{F4B099EE-232C-4047-A4D8-52D3198A015F}" xr6:coauthVersionLast="47" xr6:coauthVersionMax="47" xr10:uidLastSave="{00000000-0000-0000-0000-000000000000}"/>
  <bookViews>
    <workbookView xWindow="-120" yWindow="-120" windowWidth="20730" windowHeight="11160" firstSheet="1" activeTab="1" xr2:uid="{8BF12E5A-1389-4AEB-9ACB-11F45E85F6C1}"/>
  </bookViews>
  <sheets>
    <sheet name="読み物" sheetId="12" r:id="rId1"/>
    <sheet name="記入例" sheetId="10" r:id="rId2"/>
    <sheet name="1日目" sheetId="1" r:id="rId3"/>
    <sheet name="2日目" sheetId="3" r:id="rId4"/>
    <sheet name="3日目" sheetId="4" r:id="rId5"/>
    <sheet name="4日目" sheetId="5" r:id="rId6"/>
    <sheet name="5日目" sheetId="6" r:id="rId7"/>
    <sheet name="6日目" sheetId="7" r:id="rId8"/>
    <sheet name="7日目" sheetId="8" r:id="rId9"/>
    <sheet name="ふりかえり" sheetId="9" r:id="rId10"/>
    <sheet name="詳細" sheetId="2" r:id="rId11"/>
  </sheets>
  <definedNames>
    <definedName name="_xlnm.Print_Area" localSheetId="2">'1日目'!$A$1:$C$21</definedName>
    <definedName name="_xlnm.Print_Area" localSheetId="3">'2日目'!$A$1:$C$21</definedName>
    <definedName name="_xlnm.Print_Area" localSheetId="4">'3日目'!$A$1:$C$21</definedName>
    <definedName name="_xlnm.Print_Area" localSheetId="5">'4日目'!$A$1:$C$21</definedName>
    <definedName name="_xlnm.Print_Area" localSheetId="6">'5日目'!$A$1:$C$21</definedName>
    <definedName name="_xlnm.Print_Area" localSheetId="7">'6日目'!$A$1:$C$21</definedName>
    <definedName name="_xlnm.Print_Area" localSheetId="8">'7日目'!$A$1:$C$21</definedName>
    <definedName name="_xlnm.Print_Area" localSheetId="1">記入例!$A$1:$C$33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 i="4" l="1"/>
  <c r="C4" i="4" s="1"/>
  <c r="B4" i="5"/>
  <c r="C4" i="5" s="1"/>
  <c r="B4" i="6"/>
  <c r="C4" i="6" s="1"/>
  <c r="B4" i="7"/>
  <c r="C4" i="7" s="1"/>
  <c r="B4" i="8"/>
  <c r="C4" i="8" s="1"/>
  <c r="B4" i="3"/>
  <c r="C4" i="3" s="1"/>
  <c r="C4" i="1"/>
  <c r="B4" i="1"/>
  <c r="G21" i="10"/>
  <c r="G20" i="10"/>
  <c r="G19" i="10"/>
  <c r="G18" i="10"/>
  <c r="G17" i="10"/>
  <c r="G16" i="10"/>
  <c r="C12" i="10"/>
  <c r="B4" i="10"/>
  <c r="C4" i="10" s="1"/>
  <c r="G21" i="3"/>
  <c r="G21" i="4"/>
  <c r="E12" i="2" s="1"/>
  <c r="G21" i="5"/>
  <c r="G21" i="6"/>
  <c r="G12" i="2" s="1"/>
  <c r="G21" i="7"/>
  <c r="G21" i="8"/>
  <c r="I12" i="2" s="1"/>
  <c r="G21" i="1"/>
  <c r="G20" i="3"/>
  <c r="D11" i="2" s="1"/>
  <c r="G20" i="4"/>
  <c r="E11" i="2" s="1"/>
  <c r="G20" i="5"/>
  <c r="F11" i="2" s="1"/>
  <c r="G20" i="6"/>
  <c r="G11" i="2" s="1"/>
  <c r="G20" i="7"/>
  <c r="H11" i="2" s="1"/>
  <c r="G20" i="8"/>
  <c r="I11" i="2" s="1"/>
  <c r="G20" i="1"/>
  <c r="C11" i="2" s="1"/>
  <c r="G19" i="3"/>
  <c r="G19" i="4"/>
  <c r="E10" i="2" s="1"/>
  <c r="G19" i="5"/>
  <c r="G19" i="6"/>
  <c r="G10" i="2" s="1"/>
  <c r="G19" i="7"/>
  <c r="G19" i="8"/>
  <c r="I10" i="2" s="1"/>
  <c r="G19" i="1"/>
  <c r="G18" i="3"/>
  <c r="D9" i="2" s="1"/>
  <c r="G18" i="4"/>
  <c r="E9" i="2" s="1"/>
  <c r="G18" i="5"/>
  <c r="F9" i="2" s="1"/>
  <c r="G18" i="6"/>
  <c r="G9" i="2" s="1"/>
  <c r="G18" i="7"/>
  <c r="H9" i="2" s="1"/>
  <c r="G18" i="8"/>
  <c r="I9" i="2" s="1"/>
  <c r="G18" i="1"/>
  <c r="C9" i="2" s="1"/>
  <c r="G17" i="3"/>
  <c r="G17" i="4"/>
  <c r="E8" i="2" s="1"/>
  <c r="G17" i="5"/>
  <c r="F8" i="2" s="1"/>
  <c r="G17" i="6"/>
  <c r="G8" i="2" s="1"/>
  <c r="G17" i="7"/>
  <c r="G17" i="8"/>
  <c r="I8" i="2" s="1"/>
  <c r="G17" i="1"/>
  <c r="G16" i="3"/>
  <c r="D7" i="2" s="1"/>
  <c r="G16" i="4"/>
  <c r="E7" i="2" s="1"/>
  <c r="G16" i="5"/>
  <c r="F7" i="2" s="1"/>
  <c r="G16" i="6"/>
  <c r="G7" i="2" s="1"/>
  <c r="G16" i="7"/>
  <c r="H7" i="2" s="1"/>
  <c r="G16" i="8"/>
  <c r="I7" i="2" s="1"/>
  <c r="G16" i="1"/>
  <c r="C7" i="2" s="1"/>
  <c r="C10" i="2"/>
  <c r="D8" i="2"/>
  <c r="H8" i="2"/>
  <c r="D10" i="2"/>
  <c r="F10" i="2"/>
  <c r="H10" i="2"/>
  <c r="D12" i="2"/>
  <c r="F12" i="2"/>
  <c r="H12" i="2"/>
  <c r="C12" i="2"/>
  <c r="C8" i="2"/>
  <c r="J12" i="2" l="1"/>
  <c r="C22" i="2" s="1"/>
  <c r="F22" i="2" s="1"/>
  <c r="F12" i="9" s="1"/>
  <c r="J11" i="2"/>
  <c r="J10" i="2"/>
  <c r="J9" i="2"/>
  <c r="J8" i="2"/>
  <c r="J7" i="2"/>
  <c r="A4" i="8"/>
  <c r="C12" i="8"/>
  <c r="I3" i="2" s="1"/>
  <c r="A4" i="7"/>
  <c r="C12" i="7"/>
  <c r="H3" i="2" s="1"/>
  <c r="A4" i="6"/>
  <c r="C12" i="6"/>
  <c r="G3" i="2" s="1"/>
  <c r="A4" i="5"/>
  <c r="C12" i="5"/>
  <c r="F3" i="2" s="1"/>
  <c r="A4" i="4"/>
  <c r="C12" i="4"/>
  <c r="E3" i="2" s="1"/>
  <c r="A4" i="3"/>
  <c r="C12" i="3"/>
  <c r="D3" i="2" s="1"/>
  <c r="C12" i="1"/>
  <c r="C3" i="2" s="1"/>
  <c r="I30" i="2" l="1"/>
  <c r="L30" i="2" s="1"/>
  <c r="J10" i="9" s="1"/>
  <c r="C10" i="9"/>
  <c r="I28" i="2"/>
  <c r="L28" i="2" s="1"/>
  <c r="J8" i="9" s="1"/>
  <c r="C8" i="9"/>
  <c r="I32" i="2"/>
  <c r="L32" i="2" s="1"/>
  <c r="J12" i="9" s="1"/>
  <c r="C12" i="9"/>
  <c r="I29" i="2"/>
  <c r="L29" i="2" s="1"/>
  <c r="J9" i="9" s="1"/>
  <c r="C9" i="9"/>
  <c r="I27" i="2"/>
  <c r="L27" i="2" s="1"/>
  <c r="C7" i="9"/>
  <c r="I31" i="2"/>
  <c r="L31" i="2" s="1"/>
  <c r="J11" i="9" s="1"/>
  <c r="C11" i="9"/>
  <c r="J3" i="2"/>
  <c r="C25" i="2" s="1"/>
  <c r="F25" i="2" s="1"/>
  <c r="H5" i="9" s="1"/>
  <c r="H3" i="9" s="1"/>
  <c r="C17" i="2"/>
  <c r="F17" i="2" s="1"/>
  <c r="F7" i="9" s="1"/>
  <c r="C27" i="2"/>
  <c r="F27" i="2" s="1"/>
  <c r="H7" i="9" s="1"/>
  <c r="C19" i="2"/>
  <c r="F19" i="2" s="1"/>
  <c r="F9" i="9" s="1"/>
  <c r="C29" i="2"/>
  <c r="F29" i="2" s="1"/>
  <c r="H9" i="9" s="1"/>
  <c r="C21" i="2"/>
  <c r="F21" i="2" s="1"/>
  <c r="F11" i="9" s="1"/>
  <c r="C31" i="2"/>
  <c r="F31" i="2" s="1"/>
  <c r="H11" i="9" s="1"/>
  <c r="C18" i="2"/>
  <c r="F18" i="2" s="1"/>
  <c r="F8" i="9" s="1"/>
  <c r="C28" i="2"/>
  <c r="F28" i="2" s="1"/>
  <c r="H8" i="9" s="1"/>
  <c r="C20" i="2"/>
  <c r="F20" i="2" s="1"/>
  <c r="F10" i="9" s="1"/>
  <c r="C30" i="2"/>
  <c r="F30" i="2" s="1"/>
  <c r="H10" i="9" s="1"/>
  <c r="C32" i="2"/>
  <c r="F32" i="2" s="1"/>
  <c r="H12" i="9" s="1"/>
  <c r="C15" i="2" l="1"/>
  <c r="F15" i="2" s="1"/>
  <c r="F5" i="9" s="1"/>
  <c r="F3" i="9" s="1"/>
  <c r="C5" i="9"/>
  <c r="L33" i="2"/>
  <c r="J7" i="9"/>
  <c r="J3" i="9" s="1"/>
  <c r="B24" i="2"/>
  <c r="D24" i="2" s="1"/>
  <c r="B14" i="2"/>
  <c r="D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杉山 大介</author>
    <author>WS6070</author>
  </authors>
  <commentList>
    <comment ref="B2" authorId="0" shapeId="0" xr:uid="{95CE272B-3391-45A3-9D9B-F3C5F494154C}">
      <text>
        <r>
          <rPr>
            <sz val="12"/>
            <color indexed="81"/>
            <rFont val="MS P ゴシック"/>
            <family val="3"/>
            <charset val="128"/>
          </rPr>
          <t>日付を入力
3月14日の場合
⇒「3/14」　と入力</t>
        </r>
      </text>
    </comment>
    <comment ref="B6" authorId="1" shapeId="0" xr:uid="{F6E51D8C-9230-403F-84C1-92DA970D51BA}">
      <text>
        <r>
          <rPr>
            <b/>
            <sz val="9"/>
            <color indexed="81"/>
            <rFont val="MS P ゴシック"/>
            <family val="3"/>
            <charset val="128"/>
          </rPr>
          <t>重さは目安で構いません。
お茶碗一杯を150gを目安としてください。</t>
        </r>
      </text>
    </comment>
    <comment ref="A7" authorId="0" shapeId="0" xr:uid="{B7CBFBDF-52CA-4BD0-B6DD-B36E489B57AD}">
      <text>
        <r>
          <rPr>
            <sz val="12"/>
            <color indexed="81"/>
            <rFont val="MS P ゴシック"/>
            <family val="3"/>
            <charset val="128"/>
          </rPr>
          <t xml:space="preserve">水色の枠は選択肢から選んでください。
</t>
        </r>
      </text>
    </comment>
    <comment ref="B7" authorId="0" shapeId="0" xr:uid="{CC86382D-7A8C-49FD-83F7-64644BB6C371}">
      <text>
        <r>
          <rPr>
            <sz val="12"/>
            <color indexed="81"/>
            <rFont val="MS P ゴシック"/>
            <family val="3"/>
            <charset val="128"/>
          </rPr>
          <t>黄色の枠は数字を入れてください。
＊量はだいたいでもOK</t>
        </r>
      </text>
    </comment>
  </commentList>
</comments>
</file>

<file path=xl/sharedStrings.xml><?xml version="1.0" encoding="utf-8"?>
<sst xmlns="http://schemas.openxmlformats.org/spreadsheetml/2006/main" count="364" uniqueCount="60">
  <si>
    <t>1日目</t>
    <rPh sb="1" eb="2">
      <t>ニチ</t>
    </rPh>
    <rPh sb="2" eb="3">
      <t>メ</t>
    </rPh>
    <phoneticPr fontId="1"/>
  </si>
  <si>
    <t>重さ</t>
    <rPh sb="0" eb="1">
      <t>オモ</t>
    </rPh>
    <phoneticPr fontId="1"/>
  </si>
  <si>
    <t>捨てた理由</t>
    <rPh sb="0" eb="1">
      <t>ス</t>
    </rPh>
    <rPh sb="3" eb="5">
      <t>リユウ</t>
    </rPh>
    <phoneticPr fontId="1"/>
  </si>
  <si>
    <t>食べ残し</t>
    <rPh sb="0" eb="1">
      <t>タ</t>
    </rPh>
    <rPh sb="2" eb="3">
      <t>ノコ</t>
    </rPh>
    <phoneticPr fontId="1"/>
  </si>
  <si>
    <t>作りすぎ</t>
    <rPh sb="0" eb="1">
      <t>ツク</t>
    </rPh>
    <phoneticPr fontId="1"/>
  </si>
  <si>
    <t>その他</t>
    <rPh sb="2" eb="3">
      <t>タ</t>
    </rPh>
    <phoneticPr fontId="1"/>
  </si>
  <si>
    <t>肉</t>
    <rPh sb="0" eb="1">
      <t>ニク</t>
    </rPh>
    <phoneticPr fontId="1"/>
  </si>
  <si>
    <t>おかし</t>
    <phoneticPr fontId="1"/>
  </si>
  <si>
    <t>その他（ごはん・パン・麺類）</t>
    <rPh sb="2" eb="3">
      <t>タ</t>
    </rPh>
    <rPh sb="11" eb="12">
      <t>メン</t>
    </rPh>
    <rPh sb="12" eb="13">
      <t>ルイ</t>
    </rPh>
    <phoneticPr fontId="1"/>
  </si>
  <si>
    <t>可燃ごみの曜日</t>
    <rPh sb="0" eb="2">
      <t>カネン</t>
    </rPh>
    <rPh sb="5" eb="7">
      <t>ヨウビ</t>
    </rPh>
    <phoneticPr fontId="1"/>
  </si>
  <si>
    <t>始める日</t>
    <rPh sb="0" eb="1">
      <t>ハジ</t>
    </rPh>
    <rPh sb="3" eb="4">
      <t>ヒ</t>
    </rPh>
    <phoneticPr fontId="1"/>
  </si>
  <si>
    <t>2日目</t>
    <rPh sb="1" eb="2">
      <t>ニチ</t>
    </rPh>
    <rPh sb="2" eb="3">
      <t>メ</t>
    </rPh>
    <phoneticPr fontId="1"/>
  </si>
  <si>
    <t>3日目</t>
    <rPh sb="1" eb="2">
      <t>ニチ</t>
    </rPh>
    <rPh sb="2" eb="3">
      <t>メ</t>
    </rPh>
    <phoneticPr fontId="1"/>
  </si>
  <si>
    <t>4日目</t>
    <rPh sb="1" eb="2">
      <t>ニチ</t>
    </rPh>
    <rPh sb="2" eb="3">
      <t>メ</t>
    </rPh>
    <phoneticPr fontId="1"/>
  </si>
  <si>
    <t>5日目</t>
    <rPh sb="1" eb="2">
      <t>ニチ</t>
    </rPh>
    <rPh sb="2" eb="3">
      <t>メ</t>
    </rPh>
    <phoneticPr fontId="1"/>
  </si>
  <si>
    <t>6日目</t>
    <rPh sb="1" eb="2">
      <t>ニチ</t>
    </rPh>
    <rPh sb="2" eb="3">
      <t>メ</t>
    </rPh>
    <phoneticPr fontId="1"/>
  </si>
  <si>
    <t>7日目</t>
    <rPh sb="1" eb="2">
      <t>ニチ</t>
    </rPh>
    <rPh sb="2" eb="3">
      <t>メ</t>
    </rPh>
    <phoneticPr fontId="1"/>
  </si>
  <si>
    <t>食べ忘れ</t>
    <rPh sb="0" eb="1">
      <t>タ</t>
    </rPh>
    <rPh sb="2" eb="3">
      <t>ワス</t>
    </rPh>
    <phoneticPr fontId="1"/>
  </si>
  <si>
    <t>好き嫌い</t>
    <rPh sb="0" eb="1">
      <t>ス</t>
    </rPh>
    <rPh sb="2" eb="3">
      <t>キラ</t>
    </rPh>
    <phoneticPr fontId="1"/>
  </si>
  <si>
    <t>ごはん（主食）</t>
    <rPh sb="4" eb="6">
      <t>シュショク</t>
    </rPh>
    <phoneticPr fontId="1"/>
  </si>
  <si>
    <t>おかず</t>
    <phoneticPr fontId="1"/>
  </si>
  <si>
    <t>汁物</t>
    <rPh sb="0" eb="2">
      <t>シルモノ</t>
    </rPh>
    <phoneticPr fontId="1"/>
  </si>
  <si>
    <t>サラダ</t>
    <phoneticPr fontId="1"/>
  </si>
  <si>
    <t>捨てたもの</t>
    <rPh sb="0" eb="1">
      <t>ス</t>
    </rPh>
    <phoneticPr fontId="1"/>
  </si>
  <si>
    <t>野菜/果物</t>
    <rPh sb="0" eb="2">
      <t>ヤサイ</t>
    </rPh>
    <rPh sb="3" eb="5">
      <t>クダモノ</t>
    </rPh>
    <phoneticPr fontId="1"/>
  </si>
  <si>
    <t>魚/貝など</t>
    <rPh sb="0" eb="1">
      <t>サカナ</t>
    </rPh>
    <rPh sb="2" eb="3">
      <t>カイ</t>
    </rPh>
    <phoneticPr fontId="1"/>
  </si>
  <si>
    <t>たまご/牛乳</t>
    <rPh sb="4" eb="6">
      <t>ギュウニュウ</t>
    </rPh>
    <phoneticPr fontId="1"/>
  </si>
  <si>
    <t>お菓子</t>
    <rPh sb="1" eb="3">
      <t>カシ</t>
    </rPh>
    <phoneticPr fontId="1"/>
  </si>
  <si>
    <t>その他（パン、ごはん、麺類など）</t>
    <rPh sb="2" eb="3">
      <t>タ</t>
    </rPh>
    <rPh sb="11" eb="13">
      <t>メンルイ</t>
    </rPh>
    <phoneticPr fontId="1"/>
  </si>
  <si>
    <t>腐っていた</t>
    <rPh sb="0" eb="1">
      <t>クサ</t>
    </rPh>
    <phoneticPr fontId="1"/>
  </si>
  <si>
    <t>賞味期限切れ</t>
    <rPh sb="0" eb="2">
      <t>ショウミ</t>
    </rPh>
    <rPh sb="2" eb="4">
      <t>キゲン</t>
    </rPh>
    <rPh sb="4" eb="5">
      <t>ギ</t>
    </rPh>
    <phoneticPr fontId="1"/>
  </si>
  <si>
    <t>消費期限切れ</t>
    <rPh sb="0" eb="2">
      <t>ショウヒ</t>
    </rPh>
    <rPh sb="2" eb="4">
      <t>キゲン</t>
    </rPh>
    <rPh sb="4" eb="5">
      <t>ギ</t>
    </rPh>
    <phoneticPr fontId="1"/>
  </si>
  <si>
    <t>硬くなっていた</t>
    <rPh sb="0" eb="1">
      <t>カタ</t>
    </rPh>
    <phoneticPr fontId="1"/>
  </si>
  <si>
    <t>忘れていた</t>
    <rPh sb="0" eb="1">
      <t>ワス</t>
    </rPh>
    <phoneticPr fontId="1"/>
  </si>
  <si>
    <t>月曜日/木曜日</t>
    <rPh sb="0" eb="1">
      <t>ゲツ</t>
    </rPh>
    <rPh sb="1" eb="3">
      <t>ヨウビ</t>
    </rPh>
    <rPh sb="4" eb="5">
      <t>モク</t>
    </rPh>
    <rPh sb="5" eb="7">
      <t>ヨウビ</t>
    </rPh>
    <phoneticPr fontId="1"/>
  </si>
  <si>
    <t>火曜日/金曜日</t>
    <rPh sb="0" eb="1">
      <t>カ</t>
    </rPh>
    <rPh sb="1" eb="3">
      <t>ヨウビ</t>
    </rPh>
    <rPh sb="4" eb="7">
      <t>キンヨウビ</t>
    </rPh>
    <phoneticPr fontId="1"/>
  </si>
  <si>
    <t>＊捨ててしまった食品（食べ残し）、捨ててしまった食材（手つかずの食品）をチェック</t>
    <rPh sb="1" eb="2">
      <t>ス</t>
    </rPh>
    <rPh sb="8" eb="10">
      <t>ショクヒン</t>
    </rPh>
    <rPh sb="11" eb="12">
      <t>タ</t>
    </rPh>
    <rPh sb="13" eb="14">
      <t>ノコ</t>
    </rPh>
    <rPh sb="17" eb="18">
      <t>ス</t>
    </rPh>
    <rPh sb="24" eb="26">
      <t>ショクザイ</t>
    </rPh>
    <rPh sb="27" eb="28">
      <t>テ</t>
    </rPh>
    <rPh sb="32" eb="34">
      <t>ショクヒン</t>
    </rPh>
    <phoneticPr fontId="1"/>
  </si>
  <si>
    <t>～～～食べ残し～～～</t>
    <rPh sb="3" eb="4">
      <t>タ</t>
    </rPh>
    <rPh sb="5" eb="6">
      <t>ノコ</t>
    </rPh>
    <phoneticPr fontId="1"/>
  </si>
  <si>
    <t>～～～手つかずの食品～～～</t>
    <rPh sb="3" eb="4">
      <t>テ</t>
    </rPh>
    <rPh sb="8" eb="10">
      <t>ショクヒン</t>
    </rPh>
    <phoneticPr fontId="1"/>
  </si>
  <si>
    <t>食べ残し</t>
    <rPh sb="0" eb="1">
      <t>タ</t>
    </rPh>
    <rPh sb="2" eb="3">
      <t>ノコ</t>
    </rPh>
    <phoneticPr fontId="1"/>
  </si>
  <si>
    <t>手つかず食品</t>
    <rPh sb="0" eb="1">
      <t>テ</t>
    </rPh>
    <rPh sb="4" eb="6">
      <t>ショクヒン</t>
    </rPh>
    <phoneticPr fontId="1"/>
  </si>
  <si>
    <t>合計</t>
    <rPh sb="0" eb="2">
      <t>ゴウケイ</t>
    </rPh>
    <phoneticPr fontId="1"/>
  </si>
  <si>
    <t>＝</t>
  </si>
  <si>
    <t>＝</t>
    <phoneticPr fontId="1"/>
  </si>
  <si>
    <t>食べ残しの一週間のまとめ</t>
    <rPh sb="0" eb="1">
      <t>タ</t>
    </rPh>
    <rPh sb="2" eb="3">
      <t>ノコ</t>
    </rPh>
    <rPh sb="5" eb="8">
      <t>イッシュウカン</t>
    </rPh>
    <phoneticPr fontId="1"/>
  </si>
  <si>
    <t>手つかず食品一週間のまとめ</t>
    <rPh sb="0" eb="1">
      <t>テ</t>
    </rPh>
    <rPh sb="4" eb="6">
      <t>ショクヒン</t>
    </rPh>
    <rPh sb="6" eb="9">
      <t>イッシュウカン</t>
    </rPh>
    <phoneticPr fontId="1"/>
  </si>
  <si>
    <t>のA4の葉っぱが一週間に吸収する二酸化炭素の量</t>
    <rPh sb="4" eb="5">
      <t>ハ</t>
    </rPh>
    <rPh sb="8" eb="11">
      <t>イッシュウカン</t>
    </rPh>
    <rPh sb="12" eb="14">
      <t>キュウシュウ</t>
    </rPh>
    <rPh sb="16" eb="19">
      <t>ニサンカ</t>
    </rPh>
    <rPh sb="19" eb="21">
      <t>タンソ</t>
    </rPh>
    <rPh sb="22" eb="23">
      <t>リョウ</t>
    </rPh>
    <phoneticPr fontId="1"/>
  </si>
  <si>
    <t>のペットボトル（500ml）分の量と同じ</t>
    <rPh sb="14" eb="15">
      <t>ブン</t>
    </rPh>
    <rPh sb="16" eb="17">
      <t>リョウ</t>
    </rPh>
    <rPh sb="18" eb="19">
      <t>オナ</t>
    </rPh>
    <phoneticPr fontId="1"/>
  </si>
  <si>
    <t>⇒</t>
    <phoneticPr fontId="1"/>
  </si>
  <si>
    <t>二酸化炭素の量 ⇒</t>
    <rPh sb="0" eb="3">
      <t>ニサンカ</t>
    </rPh>
    <rPh sb="3" eb="5">
      <t>タンソ</t>
    </rPh>
    <rPh sb="6" eb="7">
      <t>リョウ</t>
    </rPh>
    <phoneticPr fontId="1"/>
  </si>
  <si>
    <t>無駄になった水 ⇒</t>
    <rPh sb="0" eb="2">
      <t>ムダ</t>
    </rPh>
    <rPh sb="6" eb="7">
      <t>ミズ</t>
    </rPh>
    <phoneticPr fontId="1"/>
  </si>
  <si>
    <t>捨ててしまった食品を買うのに使ったお金</t>
    <rPh sb="0" eb="1">
      <t>ス</t>
    </rPh>
    <rPh sb="7" eb="9">
      <t>ショクヒン</t>
    </rPh>
    <rPh sb="10" eb="11">
      <t>カ</t>
    </rPh>
    <rPh sb="14" eb="15">
      <t>ツカ</t>
    </rPh>
    <rPh sb="18" eb="19">
      <t>カネ</t>
    </rPh>
    <phoneticPr fontId="1"/>
  </si>
  <si>
    <t>⇒　⇒</t>
    <phoneticPr fontId="1"/>
  </si>
  <si>
    <t>二酸化炭素の量</t>
    <rPh sb="0" eb="3">
      <t>ニサンカ</t>
    </rPh>
    <rPh sb="3" eb="5">
      <t>タンソ</t>
    </rPh>
    <rPh sb="6" eb="7">
      <t>リョウ</t>
    </rPh>
    <phoneticPr fontId="1"/>
  </si>
  <si>
    <t>７日間のまとめ</t>
    <rPh sb="1" eb="3">
      <t>ニチカン</t>
    </rPh>
    <phoneticPr fontId="1"/>
  </si>
  <si>
    <t>水の量</t>
    <rPh sb="0" eb="1">
      <t>ミズ</t>
    </rPh>
    <rPh sb="2" eb="3">
      <t>リョウ</t>
    </rPh>
    <phoneticPr fontId="1"/>
  </si>
  <si>
    <t>お金</t>
    <rPh sb="1" eb="2">
      <t>カネ</t>
    </rPh>
    <phoneticPr fontId="1"/>
  </si>
  <si>
    <t>食べ残しや手つかずの食品で・・・</t>
    <rPh sb="0" eb="1">
      <t>タ</t>
    </rPh>
    <rPh sb="2" eb="3">
      <t>ノコ</t>
    </rPh>
    <rPh sb="5" eb="6">
      <t>テ</t>
    </rPh>
    <rPh sb="10" eb="12">
      <t>ショクヒン</t>
    </rPh>
    <phoneticPr fontId="1"/>
  </si>
  <si>
    <t>合計</t>
    <rPh sb="0" eb="2">
      <t>ゴウケイ</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</si>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</sst>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g&quot;"/>
    <numFmt numFmtId="177" formatCode="&quot;合計　&quot;0&quot;g&quot;"/>
    <numFmt numFmtId="178" formatCode="0\ &quot;日&quot;&quot;目&quot;"/>
    <numFmt numFmtId="179" formatCode="0&quot; g&quot;"/>
    <numFmt numFmtId="180" formatCode="\×\ 0.0"/>
    <numFmt numFmtId="181" formatCode="#,##0&quot;㍑&quot;"/>
    <numFmt numFmtId="182" formatCode="#,##0&quot;枚&quot;"/>
    <numFmt numFmtId="183" formatCode="#,##0&quot;本&quot;"/>
    <numFmt numFmtId="184" formatCode="#,##0&quot;円&quot;"/>
  </numFmts>
  <fonts count="7">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0"/>
      <color theme="1"/>
      <name val="ＭＳ Ｐゴシック"/>
      <family val="3"/>
      <charset val="128"/>
    </font>
    <font>
      <sz val="12"/>
      <color theme="1"/>
      <name val="ＭＳ Ｐゴシック"/>
      <family val="3"/>
      <charset val="128"/>
    </font>
    <font>
      <sz val="12"/>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176" fontId="2" fillId="0" borderId="0" xfId="0" applyNumberFormat="1" applyFont="1">
      <alignment vertical="center"/>
    </xf>
    <xf numFmtId="177" fontId="2" fillId="0" borderId="2" xfId="0" applyNumberFormat="1" applyFont="1" applyBorder="1" applyAlignment="1">
      <alignment horizontal="left" vertical="center"/>
    </xf>
    <xf numFmtId="0" fontId="2" fillId="0" borderId="0" xfId="0" applyFont="1" applyAlignment="1">
      <alignment horizontal="center" vertical="center"/>
    </xf>
    <xf numFmtId="178" fontId="2" fillId="0" borderId="4" xfId="0" applyNumberFormat="1" applyFont="1" applyBorder="1">
      <alignment vertical="center"/>
    </xf>
    <xf numFmtId="56" fontId="2" fillId="0" borderId="4" xfId="0" applyNumberFormat="1" applyFont="1" applyBorder="1">
      <alignment vertical="center"/>
    </xf>
    <xf numFmtId="0" fontId="2" fillId="0" borderId="4" xfId="0" applyFont="1" applyBorder="1">
      <alignmen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3" fillId="0" borderId="0" xfId="0" applyFont="1">
      <alignment vertical="center"/>
    </xf>
    <xf numFmtId="0" fontId="3" fillId="0" borderId="0" xfId="0" applyFont="1" applyAlignment="1">
      <alignment horizontal="center" vertical="center"/>
    </xf>
    <xf numFmtId="179" fontId="3" fillId="0" borderId="0" xfId="0" applyNumberFormat="1" applyFont="1">
      <alignment vertical="center"/>
    </xf>
    <xf numFmtId="0" fontId="3" fillId="0" borderId="0" xfId="0" applyFont="1" applyAlignment="1">
      <alignment horizontal="right" vertical="center"/>
    </xf>
    <xf numFmtId="0" fontId="3" fillId="0" borderId="5" xfId="0" applyFont="1" applyBorder="1">
      <alignment vertical="center"/>
    </xf>
    <xf numFmtId="176" fontId="3" fillId="0" borderId="5" xfId="0" applyNumberFormat="1" applyFont="1" applyBorder="1">
      <alignment vertical="center"/>
    </xf>
    <xf numFmtId="182" fontId="3" fillId="0" borderId="5" xfId="0" applyNumberFormat="1" applyFont="1" applyBorder="1">
      <alignment vertical="center"/>
    </xf>
    <xf numFmtId="180" fontId="3" fillId="0" borderId="0" xfId="0" applyNumberFormat="1" applyFont="1">
      <alignment vertical="center"/>
    </xf>
    <xf numFmtId="176" fontId="3" fillId="0" borderId="0" xfId="0" applyNumberFormat="1" applyFont="1">
      <alignment vertical="center"/>
    </xf>
    <xf numFmtId="181" fontId="3" fillId="0" borderId="0" xfId="0" applyNumberFormat="1" applyFont="1">
      <alignment vertical="center"/>
    </xf>
    <xf numFmtId="181" fontId="3" fillId="0" borderId="5" xfId="0" applyNumberFormat="1" applyFont="1" applyBorder="1">
      <alignment vertical="center"/>
    </xf>
    <xf numFmtId="183" fontId="3" fillId="0" borderId="5" xfId="0" applyNumberFormat="1" applyFont="1" applyBorder="1">
      <alignment vertical="center"/>
    </xf>
    <xf numFmtId="0" fontId="3" fillId="0" borderId="7" xfId="0" applyFont="1" applyBorder="1" applyAlignment="1">
      <alignment horizontal="right" vertical="center"/>
    </xf>
    <xf numFmtId="179" fontId="3" fillId="0" borderId="7" xfId="0" applyNumberFormat="1" applyFont="1" applyBorder="1">
      <alignment vertical="center"/>
    </xf>
    <xf numFmtId="180" fontId="3" fillId="0" borderId="7" xfId="0" applyNumberFormat="1" applyFont="1" applyBorder="1">
      <alignment vertical="center"/>
    </xf>
    <xf numFmtId="0" fontId="3" fillId="0" borderId="7" xfId="0" applyFont="1" applyBorder="1" applyAlignment="1">
      <alignment horizontal="center" vertical="center"/>
    </xf>
    <xf numFmtId="176" fontId="3" fillId="0" borderId="7" xfId="0" applyNumberFormat="1" applyFont="1" applyBorder="1">
      <alignment vertical="center"/>
    </xf>
    <xf numFmtId="181" fontId="3" fillId="0" borderId="7" xfId="0" applyNumberFormat="1" applyFont="1" applyBorder="1">
      <alignment vertical="center"/>
    </xf>
    <xf numFmtId="179" fontId="3" fillId="0" borderId="8" xfId="0" applyNumberFormat="1" applyFont="1" applyBorder="1">
      <alignment vertical="center"/>
    </xf>
    <xf numFmtId="0" fontId="3" fillId="0" borderId="5" xfId="0" applyFont="1" applyBorder="1" applyAlignment="1">
      <alignment horizontal="center" vertical="center"/>
    </xf>
    <xf numFmtId="0" fontId="3" fillId="0" borderId="0" xfId="0" applyFont="1" applyBorder="1">
      <alignment vertical="center"/>
    </xf>
    <xf numFmtId="184" fontId="3" fillId="0" borderId="0" xfId="0" applyNumberFormat="1" applyFont="1">
      <alignment vertical="center"/>
    </xf>
    <xf numFmtId="184" fontId="3" fillId="0" borderId="7" xfId="0" applyNumberFormat="1" applyFont="1" applyBorder="1">
      <alignment vertical="center"/>
    </xf>
    <xf numFmtId="0" fontId="2" fillId="0" borderId="0" xfId="0" applyFont="1" applyBorder="1" applyAlignment="1">
      <alignment horizontal="right" vertical="center"/>
    </xf>
    <xf numFmtId="56" fontId="2" fillId="0" borderId="0" xfId="0" applyNumberFormat="1" applyFont="1" applyBorder="1" applyAlignment="1">
      <alignment horizontal="right" vertical="center"/>
    </xf>
    <xf numFmtId="176" fontId="2" fillId="2" borderId="1" xfId="0" applyNumberFormat="1" applyFont="1" applyFill="1" applyBorder="1">
      <alignment vertical="center"/>
    </xf>
    <xf numFmtId="0" fontId="4" fillId="0" borderId="0" xfId="0" applyFont="1">
      <alignment vertical="center"/>
    </xf>
    <xf numFmtId="176" fontId="4" fillId="0" borderId="8" xfId="0" applyNumberFormat="1" applyFont="1" applyBorder="1">
      <alignment vertical="center"/>
    </xf>
    <xf numFmtId="176" fontId="4" fillId="0" borderId="0" xfId="0" applyNumberFormat="1" applyFont="1">
      <alignment vertical="center"/>
    </xf>
    <xf numFmtId="0" fontId="4" fillId="0" borderId="0" xfId="0" applyFont="1" applyAlignment="1">
      <alignment horizontal="right" vertical="center"/>
    </xf>
    <xf numFmtId="0" fontId="4" fillId="0" borderId="7" xfId="0" applyFont="1" applyBorder="1" applyAlignment="1">
      <alignment horizontal="right" vertical="center"/>
    </xf>
    <xf numFmtId="181" fontId="4" fillId="0" borderId="0" xfId="0" applyNumberFormat="1" applyFont="1">
      <alignment vertical="center"/>
    </xf>
    <xf numFmtId="184" fontId="4" fillId="0" borderId="0" xfId="0" applyNumberFormat="1" applyFont="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176" fontId="4" fillId="0" borderId="12" xfId="0" applyNumberFormat="1" applyFont="1" applyBorder="1">
      <alignment vertical="center"/>
    </xf>
    <xf numFmtId="181" fontId="4" fillId="0" borderId="12" xfId="0" applyNumberFormat="1" applyFont="1" applyBorder="1">
      <alignment vertical="center"/>
    </xf>
    <xf numFmtId="184" fontId="4" fillId="0" borderId="12" xfId="0" applyNumberFormat="1" applyFont="1" applyBorder="1">
      <alignment vertical="center"/>
    </xf>
    <xf numFmtId="0" fontId="4" fillId="0" borderId="0" xfId="0" applyFont="1" applyBorder="1">
      <alignment vertical="center"/>
    </xf>
    <xf numFmtId="176" fontId="4" fillId="0" borderId="0" xfId="0" applyNumberFormat="1" applyFont="1" applyBorder="1">
      <alignment vertical="center"/>
    </xf>
    <xf numFmtId="181" fontId="4" fillId="0" borderId="0" xfId="0" applyNumberFormat="1" applyFont="1" applyBorder="1">
      <alignment vertical="center"/>
    </xf>
    <xf numFmtId="184" fontId="4" fillId="0" borderId="0" xfId="0" applyNumberFormat="1" applyFont="1" applyBorder="1">
      <alignment vertical="center"/>
    </xf>
    <xf numFmtId="0" fontId="4" fillId="0" borderId="8" xfId="0" applyFont="1" applyBorder="1">
      <alignment vertical="center"/>
    </xf>
    <xf numFmtId="181" fontId="4" fillId="0" borderId="8" xfId="0" applyNumberFormat="1" applyFont="1" applyBorder="1">
      <alignment vertical="center"/>
    </xf>
    <xf numFmtId="176" fontId="4" fillId="0" borderId="7" xfId="0" applyNumberFormat="1" applyFont="1" applyBorder="1">
      <alignment vertical="center"/>
    </xf>
    <xf numFmtId="0" fontId="4" fillId="0" borderId="7" xfId="0" applyFont="1" applyBorder="1">
      <alignment vertical="center"/>
    </xf>
    <xf numFmtId="181" fontId="4" fillId="0" borderId="7" xfId="0" applyNumberFormat="1" applyFont="1" applyBorder="1">
      <alignment vertical="center"/>
    </xf>
    <xf numFmtId="184" fontId="4" fillId="0" borderId="7" xfId="0" applyNumberFormat="1" applyFont="1" applyBorder="1">
      <alignment vertical="center"/>
    </xf>
    <xf numFmtId="0" fontId="4" fillId="0" borderId="8" xfId="0" applyFont="1" applyBorder="1" applyAlignment="1">
      <alignment horizontal="right" vertical="center"/>
    </xf>
    <xf numFmtId="0" fontId="2" fillId="3" borderId="5" xfId="0" applyFont="1" applyFill="1" applyBorder="1" applyAlignment="1">
      <alignment horizontal="right" vertical="center"/>
    </xf>
    <xf numFmtId="0" fontId="2" fillId="3" borderId="1" xfId="0" applyFont="1" applyFill="1" applyBorder="1">
      <alignment vertical="center"/>
    </xf>
    <xf numFmtId="0" fontId="2" fillId="3" borderId="3" xfId="0" applyFont="1" applyFill="1" applyBorder="1">
      <alignment vertical="center"/>
    </xf>
    <xf numFmtId="56" fontId="2" fillId="2" borderId="6" xfId="0" applyNumberFormat="1" applyFont="1" applyFill="1" applyBorder="1" applyAlignment="1">
      <alignment horizontal="right" vertical="center"/>
    </xf>
    <xf numFmtId="0" fontId="2" fillId="3" borderId="0" xfId="0" applyFont="1" applyFill="1" applyBorder="1" applyAlignment="1">
      <alignment horizontal="right" vertical="center"/>
    </xf>
    <xf numFmtId="0" fontId="2" fillId="2" borderId="0" xfId="0" applyFont="1" applyFill="1">
      <alignment vertical="center"/>
    </xf>
    <xf numFmtId="0" fontId="3"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17</xdr:row>
      <xdr:rowOff>85726</xdr:rowOff>
    </xdr:from>
    <xdr:to>
      <xdr:col>7</xdr:col>
      <xdr:colOff>676275</xdr:colOff>
      <xdr:row>22</xdr:row>
      <xdr:rowOff>152401</xdr:rowOff>
    </xdr:to>
    <xdr:sp macro="" textlink="">
      <xdr:nvSpPr>
        <xdr:cNvPr id="2" name="四角形: 角を丸くする 1">
          <a:extLst>
            <a:ext uri="{FF2B5EF4-FFF2-40B4-BE49-F238E27FC236}">
              <a16:creationId xmlns:a16="http://schemas.microsoft.com/office/drawing/2014/main" id="{BA3FC8FB-FF2F-4B16-AE3B-822ABC1551A7}"/>
            </a:ext>
          </a:extLst>
        </xdr:cNvPr>
        <xdr:cNvSpPr/>
      </xdr:nvSpPr>
      <xdr:spPr>
        <a:xfrm>
          <a:off x="57150" y="4133851"/>
          <a:ext cx="5886450" cy="12573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0" i="0" u="none" strike="noStrike">
              <a:solidFill>
                <a:sysClr val="windowText" lastClr="000000"/>
              </a:solidFill>
              <a:effectLst/>
              <a:latin typeface="+mn-ea"/>
              <a:ea typeface="+mn-ea"/>
              <a:cs typeface="+mn-cs"/>
            </a:rPr>
            <a:t>生ごみを処理した後は・・・</a:t>
          </a:r>
          <a:r>
            <a:rPr lang="ja-JP" altLang="en-US" sz="1200">
              <a:solidFill>
                <a:sysClr val="windowText" lastClr="000000"/>
              </a:solidFill>
              <a:latin typeface="+mn-ea"/>
              <a:ea typeface="+mn-ea"/>
            </a:rPr>
            <a:t> </a:t>
          </a:r>
          <a:endParaRPr lang="en-US" altLang="ja-JP" sz="1200">
            <a:solidFill>
              <a:sysClr val="windowText" lastClr="000000"/>
            </a:solidFill>
            <a:latin typeface="+mn-ea"/>
            <a:ea typeface="+mn-ea"/>
          </a:endParaRPr>
        </a:p>
        <a:p>
          <a:pPr algn="l"/>
          <a:r>
            <a:rPr lang="ja-JP" altLang="en-US" sz="1100" b="0" i="0" u="none" strike="noStrike">
              <a:solidFill>
                <a:sysClr val="windowText" lastClr="000000"/>
              </a:solidFill>
              <a:effectLst/>
              <a:latin typeface="+mn-ea"/>
              <a:ea typeface="+mn-ea"/>
              <a:cs typeface="+mn-cs"/>
            </a:rPr>
            <a:t>乾燥処理などした生ごみは、プランターや家庭菜園で活用しましょう。乾燥後の使い方は、機器の取扱説明書などに記載されています。</a:t>
          </a:r>
          <a:r>
            <a:rPr lang="ja-JP" altLang="en-US" sz="1100">
              <a:solidFill>
                <a:sysClr val="windowText" lastClr="000000"/>
              </a:solidFill>
              <a:latin typeface="+mn-ea"/>
              <a:ea typeface="+mn-ea"/>
            </a:rPr>
            <a:t> </a:t>
          </a:r>
          <a:r>
            <a:rPr lang="ja-JP" altLang="en-US" sz="1100" b="0" i="0" u="none" strike="noStrike">
              <a:solidFill>
                <a:sysClr val="windowText" lastClr="000000"/>
              </a:solidFill>
              <a:effectLst/>
              <a:latin typeface="+mn-ea"/>
              <a:ea typeface="+mn-ea"/>
              <a:cs typeface="+mn-cs"/>
            </a:rPr>
            <a:t>プランターや家庭菜園で野菜や花を育ててみてはいかがですか。</a:t>
          </a:r>
          <a:r>
            <a:rPr lang="ja-JP" altLang="en-US" sz="1100">
              <a:solidFill>
                <a:sysClr val="windowText" lastClr="000000"/>
              </a:solidFill>
              <a:latin typeface="+mn-ea"/>
              <a:ea typeface="+mn-ea"/>
            </a:rPr>
            <a:t> </a:t>
          </a:r>
          <a:endParaRPr kumimoji="1" lang="ja-JP" altLang="en-US" sz="1100">
            <a:solidFill>
              <a:sysClr val="windowText" lastClr="000000"/>
            </a:solidFill>
            <a:latin typeface="+mn-ea"/>
            <a:ea typeface="+mn-ea"/>
          </a:endParaRPr>
        </a:p>
      </xdr:txBody>
    </xdr:sp>
    <xdr:clientData/>
  </xdr:twoCellAnchor>
  <xdr:twoCellAnchor>
    <xdr:from>
      <xdr:col>0</xdr:col>
      <xdr:colOff>57150</xdr:colOff>
      <xdr:row>22</xdr:row>
      <xdr:rowOff>180975</xdr:rowOff>
    </xdr:from>
    <xdr:to>
      <xdr:col>7</xdr:col>
      <xdr:colOff>685800</xdr:colOff>
      <xdr:row>29</xdr:row>
      <xdr:rowOff>66675</xdr:rowOff>
    </xdr:to>
    <xdr:sp macro="" textlink="">
      <xdr:nvSpPr>
        <xdr:cNvPr id="3" name="四角形: 角を丸くする 2">
          <a:extLst>
            <a:ext uri="{FF2B5EF4-FFF2-40B4-BE49-F238E27FC236}">
              <a16:creationId xmlns:a16="http://schemas.microsoft.com/office/drawing/2014/main" id="{62CAD245-4987-4248-91F6-44D7C923061A}"/>
            </a:ext>
          </a:extLst>
        </xdr:cNvPr>
        <xdr:cNvSpPr/>
      </xdr:nvSpPr>
      <xdr:spPr>
        <a:xfrm>
          <a:off x="57150" y="5419725"/>
          <a:ext cx="5895975" cy="15525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b="0" i="0" u="none" strike="noStrike">
              <a:solidFill>
                <a:sysClr val="windowText" lastClr="000000"/>
              </a:solidFill>
              <a:effectLst/>
              <a:latin typeface="+mn-ea"/>
              <a:ea typeface="+mn-ea"/>
              <a:cs typeface="+mn-cs"/>
            </a:rPr>
            <a:t>自分で作った野菜は、</a:t>
          </a:r>
          <a:r>
            <a:rPr lang="ja-JP" altLang="en-US" sz="1300" b="0" i="0" u="none" strike="noStrike">
              <a:solidFill>
                <a:sysClr val="windowText" lastClr="000000"/>
              </a:solidFill>
              <a:effectLst/>
              <a:latin typeface="+mn-ea"/>
              <a:ea typeface="+mn-ea"/>
              <a:cs typeface="+mn-cs"/>
            </a:rPr>
            <a:t>フードマイレージ０（ゼロ）</a:t>
          </a:r>
          <a:r>
            <a:rPr lang="ja-JP" altLang="en-US" sz="1200" b="0" i="0" u="none" strike="noStrike">
              <a:solidFill>
                <a:sysClr val="windowText" lastClr="000000"/>
              </a:solidFill>
              <a:effectLst/>
              <a:latin typeface="+mn-ea"/>
              <a:ea typeface="+mn-ea"/>
              <a:cs typeface="+mn-cs"/>
            </a:rPr>
            <a:t>です。</a:t>
          </a:r>
          <a:endParaRPr lang="en-US" altLang="ja-JP" sz="1200" b="0" i="0" u="none" strike="noStrike">
            <a:solidFill>
              <a:sysClr val="windowText" lastClr="000000"/>
            </a:solidFill>
            <a:effectLst/>
            <a:latin typeface="+mn-ea"/>
            <a:ea typeface="+mn-ea"/>
            <a:cs typeface="+mn-cs"/>
          </a:endParaRPr>
        </a:p>
        <a:p>
          <a:pPr algn="l"/>
          <a:r>
            <a:rPr lang="ja-JP" altLang="en-US" sz="1100" b="0" i="0" u="none" strike="noStrike">
              <a:solidFill>
                <a:sysClr val="windowText" lastClr="000000"/>
              </a:solidFill>
              <a:effectLst/>
              <a:latin typeface="+mn-ea"/>
              <a:ea typeface="+mn-ea"/>
              <a:cs typeface="+mn-cs"/>
            </a:rPr>
            <a:t>フードマイレージを減らして</a:t>
          </a:r>
          <a:r>
            <a:rPr lang="en-US" altLang="ja-JP" sz="1100" b="0" i="0" u="none" strike="noStrike">
              <a:solidFill>
                <a:sysClr val="windowText" lastClr="000000"/>
              </a:solidFill>
              <a:effectLst/>
              <a:latin typeface="+mn-ea"/>
              <a:ea typeface="+mn-ea"/>
              <a:cs typeface="+mn-cs"/>
            </a:rPr>
            <a:t>SDG</a:t>
          </a:r>
          <a:r>
            <a:rPr lang="ja-JP" altLang="en-US" sz="1100" b="0" i="0" u="none" strike="noStrike">
              <a:solidFill>
                <a:sysClr val="windowText" lastClr="000000"/>
              </a:solidFill>
              <a:effectLst/>
              <a:latin typeface="+mn-ea"/>
              <a:ea typeface="+mn-ea"/>
              <a:cs typeface="+mn-cs"/>
            </a:rPr>
            <a:t>ｓの達成を</a:t>
          </a:r>
          <a:endParaRPr lang="en-US" altLang="ja-JP" sz="1100" b="0" i="0" u="none" strike="noStrike">
            <a:solidFill>
              <a:sysClr val="windowText" lastClr="000000"/>
            </a:solidFill>
            <a:effectLst/>
            <a:latin typeface="+mn-ea"/>
            <a:ea typeface="+mn-ea"/>
            <a:cs typeface="+mn-cs"/>
          </a:endParaRPr>
        </a:p>
        <a:p>
          <a:pPr algn="l"/>
          <a:r>
            <a:rPr lang="ja-JP" altLang="en-US" sz="1100">
              <a:solidFill>
                <a:sysClr val="windowText" lastClr="000000"/>
              </a:solidFill>
              <a:latin typeface="+mn-ea"/>
              <a:ea typeface="+mn-ea"/>
            </a:rPr>
            <a:t> </a:t>
          </a:r>
          <a:r>
            <a:rPr lang="en-US" altLang="ja-JP" sz="1100" b="0" i="0" u="none" strike="noStrike">
              <a:solidFill>
                <a:sysClr val="windowText" lastClr="000000"/>
              </a:solidFill>
              <a:effectLst/>
              <a:latin typeface="+mn-ea"/>
              <a:ea typeface="+mn-ea"/>
              <a:cs typeface="+mn-cs"/>
            </a:rPr>
            <a:t>-----</a:t>
          </a:r>
          <a:r>
            <a:rPr lang="ja-JP" altLang="en-US" sz="1100" b="0" i="0" u="none" strike="noStrike">
              <a:solidFill>
                <a:sysClr val="windowText" lastClr="000000"/>
              </a:solidFill>
              <a:effectLst/>
              <a:latin typeface="+mn-ea"/>
              <a:ea typeface="+mn-ea"/>
              <a:cs typeface="+mn-cs"/>
            </a:rPr>
            <a:t>フードマイレージ</a:t>
          </a:r>
          <a:r>
            <a:rPr lang="en-US" altLang="ja-JP" sz="1100" b="0" i="0" u="none" strike="noStrike">
              <a:solidFill>
                <a:sysClr val="windowText" lastClr="000000"/>
              </a:solidFill>
              <a:effectLst/>
              <a:latin typeface="+mn-ea"/>
              <a:ea typeface="+mn-ea"/>
              <a:cs typeface="+mn-cs"/>
            </a:rPr>
            <a:t>-----</a:t>
          </a:r>
        </a:p>
        <a:p>
          <a:pPr algn="l"/>
          <a:r>
            <a:rPr lang="ja-JP" altLang="en-US" sz="1100" b="0" i="0" u="none" strike="noStrike">
              <a:solidFill>
                <a:sysClr val="windowText" lastClr="000000"/>
              </a:solidFill>
              <a:effectLst/>
              <a:latin typeface="+mn-ea"/>
              <a:ea typeface="+mn-ea"/>
              <a:cs typeface="+mn-cs"/>
            </a:rPr>
            <a:t>食材が産地から食卓に運ばれるまでの環境負荷を「食料の重量</a:t>
          </a:r>
          <a:r>
            <a:rPr lang="en-US" altLang="ja-JP" sz="1100" b="0" i="0" u="none" strike="noStrike">
              <a:solidFill>
                <a:sysClr val="windowText" lastClr="000000"/>
              </a:solidFill>
              <a:effectLst/>
              <a:latin typeface="+mn-ea"/>
              <a:ea typeface="+mn-ea"/>
              <a:cs typeface="+mn-cs"/>
            </a:rPr>
            <a:t>×</a:t>
          </a:r>
          <a:r>
            <a:rPr lang="ja-JP" altLang="en-US" sz="1100" b="0" i="0" u="none" strike="noStrike">
              <a:solidFill>
                <a:sysClr val="windowText" lastClr="000000"/>
              </a:solidFill>
              <a:effectLst/>
              <a:latin typeface="+mn-ea"/>
              <a:ea typeface="+mn-ea"/>
              <a:cs typeface="+mn-cs"/>
            </a:rPr>
            <a:t>輸送距離」で表したものです。</a:t>
          </a:r>
          <a:r>
            <a:rPr lang="ja-JP" altLang="en-US" sz="1100">
              <a:solidFill>
                <a:sysClr val="windowText" lastClr="000000"/>
              </a:solidFill>
              <a:latin typeface="+mn-ea"/>
              <a:ea typeface="+mn-ea"/>
            </a:rPr>
            <a:t> </a:t>
          </a:r>
          <a:endParaRPr kumimoji="1" lang="ja-JP" altLang="en-US" sz="1100">
            <a:solidFill>
              <a:sysClr val="windowText" lastClr="000000"/>
            </a:solidFill>
            <a:latin typeface="+mn-ea"/>
            <a:ea typeface="+mn-ea"/>
          </a:endParaRPr>
        </a:p>
      </xdr:txBody>
    </xdr:sp>
    <xdr:clientData/>
  </xdr:twoCellAnchor>
  <xdr:twoCellAnchor>
    <xdr:from>
      <xdr:col>0</xdr:col>
      <xdr:colOff>28575</xdr:colOff>
      <xdr:row>29</xdr:row>
      <xdr:rowOff>95250</xdr:rowOff>
    </xdr:from>
    <xdr:to>
      <xdr:col>7</xdr:col>
      <xdr:colOff>695325</xdr:colOff>
      <xdr:row>40</xdr:row>
      <xdr:rowOff>219076</xdr:rowOff>
    </xdr:to>
    <xdr:sp macro="" textlink="">
      <xdr:nvSpPr>
        <xdr:cNvPr id="4" name="四角形: 角を丸くする 3">
          <a:extLst>
            <a:ext uri="{FF2B5EF4-FFF2-40B4-BE49-F238E27FC236}">
              <a16:creationId xmlns:a16="http://schemas.microsoft.com/office/drawing/2014/main" id="{3CED4C40-FB44-4672-943B-69EB2ECECF04}"/>
            </a:ext>
          </a:extLst>
        </xdr:cNvPr>
        <xdr:cNvSpPr/>
      </xdr:nvSpPr>
      <xdr:spPr>
        <a:xfrm>
          <a:off x="28575" y="7000875"/>
          <a:ext cx="5934075" cy="274320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altLang="ja-JP" sz="1200" b="0" i="0" u="none" strike="noStrike">
              <a:solidFill>
                <a:sysClr val="windowText" lastClr="000000"/>
              </a:solidFill>
              <a:effectLst/>
              <a:latin typeface="+mn-ea"/>
              <a:ea typeface="+mn-ea"/>
              <a:cs typeface="+mn-cs"/>
            </a:rPr>
            <a:t>-----</a:t>
          </a:r>
          <a:r>
            <a:rPr lang="ja-JP" altLang="en-US" sz="1200" b="0" i="0" u="none" strike="noStrike">
              <a:solidFill>
                <a:sysClr val="windowText" lastClr="000000"/>
              </a:solidFill>
              <a:effectLst/>
              <a:latin typeface="+mn-ea"/>
              <a:ea typeface="+mn-ea"/>
              <a:cs typeface="+mn-cs"/>
            </a:rPr>
            <a:t>この取組で期待できる</a:t>
          </a:r>
          <a:r>
            <a:rPr lang="en-US" altLang="ja-JP" sz="1200" b="0" i="0" u="none" strike="noStrike">
              <a:solidFill>
                <a:sysClr val="windowText" lastClr="000000"/>
              </a:solidFill>
              <a:effectLst/>
              <a:latin typeface="+mn-ea"/>
              <a:ea typeface="+mn-ea"/>
              <a:cs typeface="+mn-cs"/>
            </a:rPr>
            <a:t>SDG</a:t>
          </a:r>
          <a:r>
            <a:rPr lang="ja-JP" altLang="en-US" sz="1200" b="0" i="0" u="none" strike="noStrike">
              <a:solidFill>
                <a:sysClr val="windowText" lastClr="000000"/>
              </a:solidFill>
              <a:effectLst/>
              <a:latin typeface="+mn-ea"/>
              <a:ea typeface="+mn-ea"/>
              <a:cs typeface="+mn-cs"/>
            </a:rPr>
            <a:t>ｓ</a:t>
          </a:r>
          <a:r>
            <a:rPr lang="en-US" altLang="ja-JP" sz="1200" b="0" i="0" u="none" strike="noStrike">
              <a:solidFill>
                <a:sysClr val="windowText" lastClr="000000"/>
              </a:solidFill>
              <a:effectLst/>
              <a:latin typeface="+mn-ea"/>
              <a:ea typeface="+mn-ea"/>
              <a:cs typeface="+mn-cs"/>
            </a:rPr>
            <a:t>-----</a:t>
          </a:r>
        </a:p>
        <a:p>
          <a:pPr algn="l"/>
          <a:r>
            <a:rPr lang="en-US" altLang="ja-JP" sz="1300" b="0" i="0" u="none" strike="noStrike">
              <a:solidFill>
                <a:sysClr val="windowText" lastClr="000000"/>
              </a:solidFill>
              <a:effectLst/>
              <a:latin typeface="+mn-ea"/>
              <a:ea typeface="+mn-ea"/>
              <a:cs typeface="+mn-cs"/>
            </a:rPr>
            <a:t>12</a:t>
          </a:r>
          <a:r>
            <a:rPr lang="en-US" altLang="ja-JP" sz="1300">
              <a:solidFill>
                <a:sysClr val="windowText" lastClr="000000"/>
              </a:solidFill>
              <a:latin typeface="+mn-ea"/>
              <a:ea typeface="+mn-ea"/>
            </a:rPr>
            <a:t> </a:t>
          </a:r>
          <a:r>
            <a:rPr lang="ja-JP" altLang="en-US" sz="1300" b="0" i="0" u="none" strike="noStrike">
              <a:solidFill>
                <a:sysClr val="windowText" lastClr="000000"/>
              </a:solidFill>
              <a:effectLst/>
              <a:latin typeface="+mn-ea"/>
              <a:ea typeface="+mn-ea"/>
              <a:cs typeface="+mn-cs"/>
            </a:rPr>
            <a:t>作る責任使う責任</a:t>
          </a:r>
          <a:r>
            <a:rPr lang="ja-JP" altLang="en-US" sz="1300">
              <a:solidFill>
                <a:sysClr val="windowText" lastClr="000000"/>
              </a:solidFill>
              <a:latin typeface="+mn-ea"/>
              <a:ea typeface="+mn-ea"/>
            </a:rPr>
            <a:t> </a:t>
          </a:r>
          <a:endParaRPr lang="en-US" altLang="ja-JP" sz="1300">
            <a:solidFill>
              <a:sysClr val="windowText" lastClr="000000"/>
            </a:solidFill>
            <a:latin typeface="+mn-ea"/>
            <a:ea typeface="+mn-ea"/>
          </a:endParaRPr>
        </a:p>
        <a:p>
          <a:pPr algn="l"/>
          <a:r>
            <a:rPr lang="ja-JP" altLang="en-US" sz="1100">
              <a:solidFill>
                <a:sysClr val="windowText" lastClr="000000"/>
              </a:solidFill>
              <a:latin typeface="+mn-ea"/>
              <a:ea typeface="+mn-ea"/>
            </a:rPr>
            <a:t>・ものを作ったりするときに限りある資源を無駄にしないようにすること。食品を使い切ることや、地産地消の取組で、環境にやさしい食生活を。</a:t>
          </a:r>
          <a:endParaRPr lang="en-US" altLang="ja-JP" sz="1100">
            <a:solidFill>
              <a:sysClr val="windowText" lastClr="000000"/>
            </a:solidFill>
            <a:latin typeface="+mn-ea"/>
            <a:ea typeface="+mn-ea"/>
          </a:endParaRPr>
        </a:p>
        <a:p>
          <a:pPr algn="l"/>
          <a:r>
            <a:rPr lang="en-US" altLang="ja-JP" sz="1300" b="0" i="0" u="none" strike="noStrike">
              <a:solidFill>
                <a:sysClr val="windowText" lastClr="000000"/>
              </a:solidFill>
              <a:effectLst/>
              <a:latin typeface="+mn-ea"/>
              <a:ea typeface="+mn-ea"/>
              <a:cs typeface="+mn-cs"/>
            </a:rPr>
            <a:t>13</a:t>
          </a:r>
          <a:r>
            <a:rPr lang="ja-JP" altLang="en-US" sz="1300">
              <a:solidFill>
                <a:sysClr val="windowText" lastClr="000000"/>
              </a:solidFill>
              <a:latin typeface="+mn-ea"/>
              <a:ea typeface="+mn-ea"/>
            </a:rPr>
            <a:t> </a:t>
          </a:r>
          <a:r>
            <a:rPr lang="ja-JP" altLang="en-US" sz="1300" b="0" i="0" u="none" strike="noStrike">
              <a:solidFill>
                <a:sysClr val="windowText" lastClr="000000"/>
              </a:solidFill>
              <a:effectLst/>
              <a:latin typeface="+mn-ea"/>
              <a:ea typeface="+mn-ea"/>
              <a:cs typeface="+mn-cs"/>
            </a:rPr>
            <a:t>気候変動に具体的な対策を</a:t>
          </a:r>
          <a:endParaRPr lang="en-US" altLang="ja-JP" sz="1300" b="0" i="0" u="none" strike="noStrike">
            <a:solidFill>
              <a:sysClr val="windowText" lastClr="000000"/>
            </a:solidFill>
            <a:effectLst/>
            <a:latin typeface="+mn-ea"/>
            <a:ea typeface="+mn-ea"/>
            <a:cs typeface="+mn-cs"/>
          </a:endParaRPr>
        </a:p>
        <a:p>
          <a:pPr algn="l"/>
          <a:r>
            <a:rPr lang="ja-JP" altLang="en-US" sz="1100" b="0" i="0" u="none" strike="noStrike">
              <a:solidFill>
                <a:sysClr val="windowText" lastClr="000000"/>
              </a:solidFill>
              <a:effectLst/>
              <a:latin typeface="+mn-ea"/>
              <a:ea typeface="+mn-ea"/>
              <a:cs typeface="+mn-cs"/>
            </a:rPr>
            <a:t>・食品の輸送や廃棄物の処理による環境負荷の低減を図りましょう。</a:t>
          </a:r>
          <a:endParaRPr lang="en-US" altLang="ja-JP" sz="1100" b="0" i="0" u="none" strike="noStrike">
            <a:solidFill>
              <a:sysClr val="windowText" lastClr="000000"/>
            </a:solidFill>
            <a:effectLst/>
            <a:latin typeface="+mn-ea"/>
            <a:ea typeface="+mn-ea"/>
            <a:cs typeface="+mn-cs"/>
          </a:endParaRPr>
        </a:p>
        <a:p>
          <a:pPr algn="l"/>
          <a:r>
            <a:rPr lang="en-US" altLang="ja-JP" sz="1300" b="0" i="0" u="none" strike="noStrike">
              <a:solidFill>
                <a:sysClr val="windowText" lastClr="000000"/>
              </a:solidFill>
              <a:effectLst/>
              <a:latin typeface="+mn-ea"/>
              <a:ea typeface="+mn-ea"/>
              <a:cs typeface="+mn-cs"/>
            </a:rPr>
            <a:t>14</a:t>
          </a:r>
          <a:r>
            <a:rPr lang="ja-JP" altLang="en-US" sz="1300">
              <a:solidFill>
                <a:sysClr val="windowText" lastClr="000000"/>
              </a:solidFill>
              <a:latin typeface="+mn-ea"/>
              <a:ea typeface="+mn-ea"/>
            </a:rPr>
            <a:t> </a:t>
          </a:r>
          <a:r>
            <a:rPr lang="ja-JP" altLang="en-US" sz="1300" b="0" i="0" u="none" strike="noStrike">
              <a:solidFill>
                <a:sysClr val="windowText" lastClr="000000"/>
              </a:solidFill>
              <a:effectLst/>
              <a:latin typeface="+mn-ea"/>
              <a:ea typeface="+mn-ea"/>
              <a:cs typeface="+mn-cs"/>
            </a:rPr>
            <a:t>海の豊かさを守ろう</a:t>
          </a:r>
          <a:r>
            <a:rPr lang="ja-JP" altLang="en-US" sz="1300">
              <a:solidFill>
                <a:sysClr val="windowText" lastClr="000000"/>
              </a:solidFill>
              <a:latin typeface="+mn-ea"/>
              <a:ea typeface="+mn-ea"/>
            </a:rPr>
            <a:t> </a:t>
          </a:r>
          <a:endParaRPr lang="en-US" altLang="ja-JP" sz="1300">
            <a:solidFill>
              <a:sysClr val="windowText" lastClr="000000"/>
            </a:solidFill>
            <a:latin typeface="+mn-ea"/>
            <a:ea typeface="+mn-ea"/>
          </a:endParaRPr>
        </a:p>
        <a:p>
          <a:pPr algn="l"/>
          <a:r>
            <a:rPr kumimoji="1" lang="ja-JP" altLang="en-US" sz="1100">
              <a:solidFill>
                <a:sysClr val="windowText" lastClr="000000"/>
              </a:solidFill>
              <a:latin typeface="+mn-ea"/>
              <a:ea typeface="+mn-ea"/>
            </a:rPr>
            <a:t>・輸送による環境負荷の低減は、海洋汚染の原因となる海の酸化の低減にもつながります。陸から海を守りましょう。</a:t>
          </a:r>
        </a:p>
      </xdr:txBody>
    </xdr:sp>
    <xdr:clientData/>
  </xdr:twoCellAnchor>
  <xdr:twoCellAnchor>
    <xdr:from>
      <xdr:col>0</xdr:col>
      <xdr:colOff>57149</xdr:colOff>
      <xdr:row>2</xdr:row>
      <xdr:rowOff>47625</xdr:rowOff>
    </xdr:from>
    <xdr:to>
      <xdr:col>7</xdr:col>
      <xdr:colOff>685799</xdr:colOff>
      <xdr:row>17</xdr:row>
      <xdr:rowOff>9524</xdr:rowOff>
    </xdr:to>
    <xdr:sp macro="" textlink="">
      <xdr:nvSpPr>
        <xdr:cNvPr id="5" name="四角形: 角を丸くする 4">
          <a:extLst>
            <a:ext uri="{FF2B5EF4-FFF2-40B4-BE49-F238E27FC236}">
              <a16:creationId xmlns:a16="http://schemas.microsoft.com/office/drawing/2014/main" id="{CF0E4272-7C82-4346-8CE4-C967992FD5C3}"/>
            </a:ext>
          </a:extLst>
        </xdr:cNvPr>
        <xdr:cNvSpPr/>
      </xdr:nvSpPr>
      <xdr:spPr>
        <a:xfrm>
          <a:off x="57149" y="523875"/>
          <a:ext cx="5895975" cy="353377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u="none" strike="noStrike">
              <a:solidFill>
                <a:sysClr val="windowText" lastClr="000000"/>
              </a:solidFill>
              <a:effectLst/>
              <a:latin typeface="+mn-ea"/>
              <a:ea typeface="+mn-ea"/>
              <a:cs typeface="+mn-cs"/>
            </a:rPr>
            <a:t>可燃ごみの処理にかかる費用は・・・</a:t>
          </a:r>
          <a:r>
            <a:rPr lang="ja-JP" altLang="en-US" sz="1200">
              <a:solidFill>
                <a:sysClr val="windowText" lastClr="000000"/>
              </a:solidFill>
              <a:latin typeface="+mn-ea"/>
              <a:ea typeface="+mn-ea"/>
            </a:rPr>
            <a:t> </a:t>
          </a:r>
          <a:endParaRPr lang="en-US" altLang="ja-JP" sz="1200">
            <a:solidFill>
              <a:sysClr val="windowText" lastClr="000000"/>
            </a:solidFill>
            <a:latin typeface="+mn-ea"/>
            <a:ea typeface="+mn-ea"/>
          </a:endParaRPr>
        </a:p>
        <a:p>
          <a:pPr algn="l"/>
          <a:r>
            <a:rPr lang="ja-JP" altLang="en-US" sz="1100" b="0" i="0" u="none" strike="noStrike">
              <a:solidFill>
                <a:sysClr val="windowText" lastClr="000000"/>
              </a:solidFill>
              <a:effectLst/>
              <a:latin typeface="+mn-ea"/>
              <a:ea typeface="+mn-ea"/>
              <a:cs typeface="+mn-cs"/>
            </a:rPr>
            <a:t>町の可燃ごみの処理には</a:t>
          </a:r>
          <a:r>
            <a:rPr lang="ja-JP" altLang="en-US" sz="1200" b="0" i="0" u="none" strike="noStrike">
              <a:solidFill>
                <a:sysClr val="windowText" lastClr="000000"/>
              </a:solidFill>
              <a:effectLst/>
              <a:latin typeface="+mn-ea"/>
              <a:ea typeface="+mn-ea"/>
              <a:cs typeface="+mn-cs"/>
            </a:rPr>
            <a:t>約</a:t>
          </a:r>
          <a:r>
            <a:rPr lang="en-US" altLang="ja-JP" sz="1200" b="0" i="0" u="none" strike="noStrike">
              <a:solidFill>
                <a:sysClr val="windowText" lastClr="000000"/>
              </a:solidFill>
              <a:effectLst/>
              <a:latin typeface="+mn-ea"/>
              <a:ea typeface="+mn-ea"/>
              <a:cs typeface="+mn-cs"/>
            </a:rPr>
            <a:t>30</a:t>
          </a:r>
          <a:r>
            <a:rPr lang="ja-JP" altLang="en-US" sz="1200" b="0" i="0" u="none" strike="noStrike">
              <a:solidFill>
                <a:sysClr val="windowText" lastClr="000000"/>
              </a:solidFill>
              <a:effectLst/>
              <a:latin typeface="+mn-ea"/>
              <a:ea typeface="+mn-ea"/>
              <a:cs typeface="+mn-cs"/>
            </a:rPr>
            <a:t>円</a:t>
          </a:r>
          <a:r>
            <a:rPr lang="en-US" altLang="ja-JP" sz="1100" b="0" i="0" u="none" strike="noStrike">
              <a:solidFill>
                <a:sysClr val="windowText" lastClr="000000"/>
              </a:solidFill>
              <a:effectLst/>
              <a:latin typeface="+mn-ea"/>
              <a:ea typeface="+mn-ea"/>
              <a:cs typeface="+mn-cs"/>
            </a:rPr>
            <a:t>/</a:t>
          </a:r>
          <a:r>
            <a:rPr lang="ja-JP" altLang="en-US" sz="1100" b="0" i="0" u="none" strike="noStrike">
              <a:solidFill>
                <a:sysClr val="windowText" lastClr="000000"/>
              </a:solidFill>
              <a:effectLst/>
              <a:latin typeface="+mn-ea"/>
              <a:ea typeface="+mn-ea"/>
              <a:cs typeface="+mn-cs"/>
            </a:rPr>
            <a:t>キログラム（収集・処理）の経費がかかります。</a:t>
          </a:r>
          <a:endParaRPr lang="en-US" altLang="ja-JP" sz="1100" b="0" i="0" u="none" strike="noStrike">
            <a:solidFill>
              <a:sysClr val="windowText" lastClr="000000"/>
            </a:solidFill>
            <a:effectLst/>
            <a:latin typeface="+mn-ea"/>
            <a:ea typeface="+mn-ea"/>
            <a:cs typeface="+mn-cs"/>
          </a:endParaRPr>
        </a:p>
        <a:p>
          <a:pPr algn="l"/>
          <a:r>
            <a:rPr lang="ja-JP" altLang="en-US" sz="1100" b="0" i="0" u="none" strike="noStrike">
              <a:solidFill>
                <a:sysClr val="windowText" lastClr="000000"/>
              </a:solidFill>
              <a:effectLst/>
              <a:latin typeface="+mn-ea"/>
              <a:ea typeface="+mn-ea"/>
              <a:cs typeface="+mn-cs"/>
            </a:rPr>
            <a:t>家庭から出る可燃ごみは、</a:t>
          </a:r>
          <a:r>
            <a:rPr lang="ja-JP" altLang="en-US" sz="1200" b="0" i="0" u="none" strike="noStrike">
              <a:solidFill>
                <a:sysClr val="windowText" lastClr="000000"/>
              </a:solidFill>
              <a:effectLst/>
              <a:latin typeface="+mn-ea"/>
              <a:ea typeface="+mn-ea"/>
              <a:cs typeface="+mn-cs"/>
            </a:rPr>
            <a:t>一人一日約</a:t>
          </a:r>
          <a:r>
            <a:rPr lang="en-US" altLang="ja-JP" sz="1200" b="0" i="0" u="none" strike="noStrike">
              <a:solidFill>
                <a:sysClr val="windowText" lastClr="000000"/>
              </a:solidFill>
              <a:effectLst/>
              <a:latin typeface="+mn-ea"/>
              <a:ea typeface="+mn-ea"/>
              <a:cs typeface="+mn-cs"/>
            </a:rPr>
            <a:t>356</a:t>
          </a:r>
          <a:r>
            <a:rPr lang="ja-JP" altLang="en-US" sz="1200" b="0" i="0" u="none" strike="noStrike">
              <a:solidFill>
                <a:sysClr val="windowText" lastClr="000000"/>
              </a:solidFill>
              <a:effectLst/>
              <a:latin typeface="+mn-ea"/>
              <a:ea typeface="+mn-ea"/>
              <a:cs typeface="+mn-cs"/>
            </a:rPr>
            <a:t>グラム</a:t>
          </a:r>
          <a:r>
            <a:rPr lang="ja-JP" altLang="en-US" sz="1100" b="0" i="0" u="none" strike="noStrike">
              <a:solidFill>
                <a:sysClr val="windowText" lastClr="000000"/>
              </a:solidFill>
              <a:effectLst/>
              <a:latin typeface="+mn-ea"/>
              <a:ea typeface="+mn-ea"/>
              <a:cs typeface="+mn-cs"/>
            </a:rPr>
            <a:t>で水分を多く含みます（可燃ごみの５～６割は水分）。</a:t>
          </a:r>
          <a:endParaRPr lang="en-US" altLang="ja-JP" sz="1100" b="0" i="0" u="none" strike="noStrike">
            <a:solidFill>
              <a:sysClr val="windowText" lastClr="000000"/>
            </a:solidFill>
            <a:effectLst/>
            <a:latin typeface="+mn-ea"/>
            <a:ea typeface="+mn-ea"/>
            <a:cs typeface="+mn-cs"/>
          </a:endParaRPr>
        </a:p>
        <a:p>
          <a:pPr algn="l"/>
          <a:r>
            <a:rPr lang="ja-JP" altLang="en-US" sz="1100" b="0" i="0" u="none" strike="noStrike">
              <a:solidFill>
                <a:sysClr val="windowText" lastClr="000000"/>
              </a:solidFill>
              <a:effectLst/>
              <a:latin typeface="+mn-ea"/>
              <a:ea typeface="+mn-ea"/>
              <a:cs typeface="+mn-cs"/>
            </a:rPr>
            <a:t>可燃ごみの水分は、そのほとんどが食品に由来すると考えられます。食品に関係するごみを減らすことで、処理に係る経費は大きく削減されます。</a:t>
          </a:r>
          <a:endParaRPr lang="en-US" altLang="ja-JP" sz="1100" b="0" i="0" u="none" strike="noStrike">
            <a:solidFill>
              <a:sysClr val="windowText" lastClr="000000"/>
            </a:solidFill>
            <a:effectLst/>
            <a:latin typeface="+mn-ea"/>
            <a:ea typeface="+mn-ea"/>
            <a:cs typeface="+mn-cs"/>
          </a:endParaRPr>
        </a:p>
        <a:p>
          <a:pPr algn="l"/>
          <a:endParaRPr lang="en-US" altLang="ja-JP" sz="300" b="0" i="0" u="none" strike="noStrike">
            <a:solidFill>
              <a:sysClr val="windowText" lastClr="000000"/>
            </a:solidFill>
            <a:effectLst/>
            <a:latin typeface="+mn-ea"/>
            <a:ea typeface="+mn-ea"/>
            <a:cs typeface="+mn-cs"/>
          </a:endParaRPr>
        </a:p>
        <a:p>
          <a:pPr algn="l"/>
          <a:r>
            <a:rPr lang="ja-JP" altLang="en-US" sz="1200" b="0" i="0" u="none" strike="noStrike">
              <a:solidFill>
                <a:sysClr val="windowText" lastClr="000000"/>
              </a:solidFill>
              <a:effectLst/>
              <a:latin typeface="+mn-ea"/>
              <a:ea typeface="+mn-ea"/>
              <a:cs typeface="+mn-cs"/>
            </a:rPr>
            <a:t>処理機で乾燥し家庭菜園で使うと・・・（</a:t>
          </a:r>
          <a:r>
            <a:rPr lang="en-US" altLang="ja-JP" sz="1200" b="0" i="0" u="none" strike="noStrike">
              <a:solidFill>
                <a:sysClr val="windowText" lastClr="000000"/>
              </a:solidFill>
              <a:effectLst/>
              <a:latin typeface="+mn-ea"/>
              <a:ea typeface="+mn-ea"/>
              <a:cs typeface="+mn-cs"/>
            </a:rPr>
            <a:t>4</a:t>
          </a:r>
          <a:r>
            <a:rPr lang="ja-JP" altLang="en-US" sz="1200" b="0" i="0" u="none" strike="noStrike">
              <a:solidFill>
                <a:sysClr val="windowText" lastClr="000000"/>
              </a:solidFill>
              <a:effectLst/>
              <a:latin typeface="+mn-ea"/>
              <a:ea typeface="+mn-ea"/>
              <a:cs typeface="+mn-cs"/>
            </a:rPr>
            <a:t>人世帯で試算）</a:t>
          </a:r>
          <a:endParaRPr lang="en-US" altLang="ja-JP" sz="1200" b="0" i="0" u="none" strike="noStrike">
            <a:solidFill>
              <a:sysClr val="windowText" lastClr="000000"/>
            </a:solidFill>
            <a:effectLst/>
            <a:latin typeface="+mn-ea"/>
            <a:ea typeface="+mn-ea"/>
            <a:cs typeface="+mn-cs"/>
          </a:endParaRPr>
        </a:p>
        <a:p>
          <a:pPr algn="l"/>
          <a:r>
            <a:rPr lang="ja-JP" altLang="en-US" sz="1200" b="0" i="0" u="none" strike="noStrike">
              <a:solidFill>
                <a:sysClr val="windowText" lastClr="000000"/>
              </a:solidFill>
              <a:effectLst/>
              <a:latin typeface="+mn-ea"/>
              <a:ea typeface="+mn-ea"/>
              <a:cs typeface="+mn-cs"/>
            </a:rPr>
            <a:t>　</a:t>
          </a:r>
          <a:r>
            <a:rPr lang="en-US" altLang="ja-JP" sz="1100" b="0" i="0" u="none" strike="noStrike">
              <a:solidFill>
                <a:sysClr val="windowText" lastClr="000000"/>
              </a:solidFill>
              <a:effectLst/>
              <a:latin typeface="+mn-ea"/>
              <a:ea typeface="+mn-ea"/>
              <a:cs typeface="+mn-cs"/>
            </a:rPr>
            <a:t>365</a:t>
          </a:r>
          <a:r>
            <a:rPr lang="ja-JP" altLang="en-US" sz="1100" b="0" i="0" u="none" strike="noStrike">
              <a:solidFill>
                <a:sysClr val="windowText" lastClr="000000"/>
              </a:solidFill>
              <a:effectLst/>
              <a:latin typeface="+mn-ea"/>
              <a:ea typeface="+mn-ea"/>
              <a:cs typeface="+mn-cs"/>
            </a:rPr>
            <a:t>日</a:t>
          </a:r>
          <a:r>
            <a:rPr lang="en-US" altLang="ja-JP" sz="1100" b="0" i="0" u="none" strike="noStrike">
              <a:solidFill>
                <a:sysClr val="windowText" lastClr="000000"/>
              </a:solidFill>
              <a:effectLst/>
              <a:latin typeface="+mn-ea"/>
              <a:ea typeface="+mn-ea"/>
              <a:cs typeface="+mn-cs"/>
            </a:rPr>
            <a:t>×356</a:t>
          </a:r>
          <a:r>
            <a:rPr lang="ja-JP" altLang="en-US" sz="1100" b="0" i="0" u="none" strike="noStrike">
              <a:solidFill>
                <a:sysClr val="windowText" lastClr="000000"/>
              </a:solidFill>
              <a:effectLst/>
              <a:latin typeface="+mn-ea"/>
              <a:ea typeface="+mn-ea"/>
              <a:cs typeface="+mn-cs"/>
            </a:rPr>
            <a:t>グラム＝</a:t>
          </a:r>
          <a:r>
            <a:rPr lang="en-US" altLang="ja-JP" sz="1100" b="0" i="0" u="none" strike="noStrike">
              <a:solidFill>
                <a:sysClr val="windowText" lastClr="000000"/>
              </a:solidFill>
              <a:effectLst/>
              <a:latin typeface="+mn-ea"/>
              <a:ea typeface="+mn-ea"/>
              <a:cs typeface="+mn-cs"/>
            </a:rPr>
            <a:t>129,940</a:t>
          </a:r>
          <a:r>
            <a:rPr lang="ja-JP" altLang="en-US" sz="1100" b="0" i="0" u="none" strike="noStrike">
              <a:solidFill>
                <a:sysClr val="windowText" lastClr="000000"/>
              </a:solidFill>
              <a:effectLst/>
              <a:latin typeface="+mn-ea"/>
              <a:ea typeface="+mn-ea"/>
              <a:cs typeface="+mn-cs"/>
            </a:rPr>
            <a:t>グラム⇒一人一年の可燃ごみの量</a:t>
          </a:r>
          <a:r>
            <a:rPr lang="ja-JP" altLang="en-US" sz="1100">
              <a:solidFill>
                <a:sysClr val="windowText" lastClr="000000"/>
              </a:solidFill>
              <a:latin typeface="+mn-ea"/>
              <a:ea typeface="+mn-ea"/>
            </a:rPr>
            <a:t> </a:t>
          </a:r>
          <a:endParaRPr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129,940</a:t>
          </a:r>
          <a:r>
            <a:rPr kumimoji="1" lang="ja-JP" altLang="en-US" sz="1100">
              <a:solidFill>
                <a:sysClr val="windowText" lastClr="000000"/>
              </a:solidFill>
              <a:latin typeface="+mn-ea"/>
              <a:ea typeface="+mn-ea"/>
            </a:rPr>
            <a:t>グラム</a:t>
          </a:r>
          <a:r>
            <a:rPr kumimoji="1" lang="en-US" altLang="ja-JP" sz="1100">
              <a:solidFill>
                <a:sysClr val="windowText" lastClr="000000"/>
              </a:solidFill>
              <a:latin typeface="+mn-ea"/>
              <a:ea typeface="+mn-ea"/>
            </a:rPr>
            <a:t>×4</a:t>
          </a:r>
          <a:r>
            <a:rPr kumimoji="1" lang="ja-JP" altLang="en-US" sz="1100">
              <a:solidFill>
                <a:sysClr val="windowText" lastClr="000000"/>
              </a:solidFill>
              <a:latin typeface="+mn-ea"/>
              <a:ea typeface="+mn-ea"/>
            </a:rPr>
            <a:t>人≒</a:t>
          </a:r>
          <a:r>
            <a:rPr kumimoji="1" lang="en-US" altLang="ja-JP" sz="1100">
              <a:solidFill>
                <a:sysClr val="windowText" lastClr="000000"/>
              </a:solidFill>
              <a:latin typeface="+mn-ea"/>
              <a:ea typeface="+mn-ea"/>
            </a:rPr>
            <a:t>520</a:t>
          </a:r>
          <a:r>
            <a:rPr kumimoji="1" lang="ja-JP" altLang="en-US" sz="1100">
              <a:solidFill>
                <a:sysClr val="windowText" lastClr="000000"/>
              </a:solidFill>
              <a:latin typeface="+mn-ea"/>
              <a:ea typeface="+mn-ea"/>
            </a:rPr>
            <a:t>キログラム⇒一世帯一年の可燃ごみの量</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a:t>
          </a:r>
          <a:r>
            <a:rPr kumimoji="1" lang="en-US" altLang="ja-JP" sz="1100">
              <a:solidFill>
                <a:sysClr val="windowText" lastClr="000000"/>
              </a:solidFill>
              <a:latin typeface="+mn-ea"/>
              <a:ea typeface="+mn-ea"/>
            </a:rPr>
            <a:t>520</a:t>
          </a:r>
          <a:r>
            <a:rPr kumimoji="1" lang="ja-JP" altLang="en-US" sz="1100">
              <a:solidFill>
                <a:sysClr val="windowText" lastClr="000000"/>
              </a:solidFill>
              <a:latin typeface="+mn-ea"/>
              <a:ea typeface="+mn-ea"/>
            </a:rPr>
            <a:t>キログラム</a:t>
          </a:r>
          <a:r>
            <a:rPr kumimoji="1" lang="en-US" altLang="ja-JP" sz="1100">
              <a:solidFill>
                <a:sysClr val="windowText" lastClr="000000"/>
              </a:solidFill>
              <a:latin typeface="+mn-ea"/>
              <a:ea typeface="+mn-ea"/>
            </a:rPr>
            <a:t>×30</a:t>
          </a:r>
          <a:r>
            <a:rPr kumimoji="1" lang="ja-JP" altLang="en-US" sz="1100">
              <a:solidFill>
                <a:sysClr val="windowText" lastClr="000000"/>
              </a:solidFill>
              <a:latin typeface="+mn-ea"/>
              <a:ea typeface="+mn-ea"/>
            </a:rPr>
            <a:t>円＝</a:t>
          </a:r>
          <a:r>
            <a:rPr kumimoji="1" lang="en-US" altLang="ja-JP" sz="1100">
              <a:solidFill>
                <a:sysClr val="windowText" lastClr="000000"/>
              </a:solidFill>
              <a:latin typeface="+mn-ea"/>
              <a:ea typeface="+mn-ea"/>
            </a:rPr>
            <a:t>15,600</a:t>
          </a:r>
          <a:r>
            <a:rPr kumimoji="1" lang="ja-JP" altLang="en-US" sz="1100">
              <a:solidFill>
                <a:sysClr val="windowText" lastClr="000000"/>
              </a:solidFill>
              <a:latin typeface="+mn-ea"/>
              <a:ea typeface="+mn-ea"/>
            </a:rPr>
            <a:t>円⇒一世帯一年の可燃ごみの経費</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　　　　このうち、</a:t>
          </a:r>
          <a:r>
            <a:rPr kumimoji="1" lang="ja-JP" altLang="en-US" sz="1200">
              <a:solidFill>
                <a:sysClr val="windowText" lastClr="000000"/>
              </a:solidFill>
              <a:latin typeface="+mn-ea"/>
              <a:ea typeface="+mn-ea"/>
            </a:rPr>
            <a:t>約３割を削減すると</a:t>
          </a:r>
          <a:r>
            <a:rPr kumimoji="1" lang="ja-JP" altLang="en-US" sz="1100">
              <a:solidFill>
                <a:sysClr val="windowText" lastClr="000000"/>
              </a:solidFill>
              <a:latin typeface="+mn-ea"/>
              <a:ea typeface="+mn-ea"/>
            </a:rPr>
            <a:t>・・・</a:t>
          </a:r>
          <a:r>
            <a:rPr kumimoji="1" lang="en-US" altLang="ja-JP" sz="1100">
              <a:solidFill>
                <a:sysClr val="windowText" lastClr="000000"/>
              </a:solidFill>
              <a:latin typeface="+mn-ea"/>
              <a:ea typeface="+mn-ea"/>
            </a:rPr>
            <a:t>【</a:t>
          </a:r>
          <a:r>
            <a:rPr kumimoji="1" lang="en-US" altLang="ja-JP" sz="1200">
              <a:solidFill>
                <a:sysClr val="windowText" lastClr="000000"/>
              </a:solidFill>
              <a:latin typeface="+mn-ea"/>
              <a:ea typeface="+mn-ea"/>
            </a:rPr>
            <a:t>5,000</a:t>
          </a:r>
          <a:r>
            <a:rPr kumimoji="1" lang="ja-JP" altLang="en-US" sz="1200">
              <a:solidFill>
                <a:sysClr val="windowText" lastClr="000000"/>
              </a:solidFill>
              <a:latin typeface="+mn-ea"/>
              <a:ea typeface="+mn-ea"/>
            </a:rPr>
            <a:t>円程度</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年</a:t>
          </a: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世帯</a:t>
          </a:r>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の削減</a:t>
          </a:r>
          <a:endParaRPr kumimoji="1" lang="en-US" altLang="ja-JP" sz="1100">
            <a:solidFill>
              <a:sysClr val="windowText" lastClr="000000"/>
            </a:solidFill>
            <a:latin typeface="+mn-ea"/>
            <a:ea typeface="+mn-ea"/>
          </a:endParaRPr>
        </a:p>
        <a:p>
          <a:pPr algn="l"/>
          <a:endParaRPr kumimoji="1" lang="en-US" altLang="ja-JP" sz="300">
            <a:solidFill>
              <a:sysClr val="windowText" lastClr="000000"/>
            </a:solidFill>
            <a:latin typeface="+mn-ea"/>
            <a:ea typeface="+mn-ea"/>
          </a:endParaRPr>
        </a:p>
        <a:p>
          <a:pPr algn="l"/>
          <a:endParaRPr kumimoji="1" lang="en-US" altLang="ja-JP" sz="300">
            <a:solidFill>
              <a:sysClr val="windowText" lastClr="000000"/>
            </a:solidFill>
            <a:latin typeface="+mn-ea"/>
            <a:ea typeface="+mn-ea"/>
          </a:endParaRPr>
        </a:p>
        <a:p>
          <a:pPr algn="l"/>
          <a:endParaRPr kumimoji="1" lang="en-US" altLang="ja-JP" sz="300">
            <a:solidFill>
              <a:sysClr val="windowText" lastClr="000000"/>
            </a:solidFill>
            <a:latin typeface="+mn-ea"/>
            <a:ea typeface="+mn-ea"/>
          </a:endParaRPr>
        </a:p>
        <a:p>
          <a:pPr algn="ctr"/>
          <a:r>
            <a:rPr kumimoji="1" lang="ja-JP" altLang="en-US" sz="1200">
              <a:solidFill>
                <a:sysClr val="windowText" lastClr="000000"/>
              </a:solidFill>
              <a:latin typeface="+mn-ea"/>
              <a:ea typeface="+mn-ea"/>
            </a:rPr>
            <a:t>ごみ減量のご協力ありがとうございます。</a:t>
          </a:r>
          <a:endParaRPr kumimoji="1" lang="en-US" altLang="ja-JP" sz="1200">
            <a:solidFill>
              <a:sysClr val="windowText" lastClr="000000"/>
            </a:solidFill>
            <a:latin typeface="+mn-ea"/>
            <a:ea typeface="+mn-ea"/>
          </a:endParaRPr>
        </a:p>
      </xdr:txBody>
    </xdr:sp>
    <xdr:clientData/>
  </xdr:twoCellAnchor>
  <xdr:twoCellAnchor>
    <xdr:from>
      <xdr:col>0</xdr:col>
      <xdr:colOff>85725</xdr:colOff>
      <xdr:row>0</xdr:row>
      <xdr:rowOff>38100</xdr:rowOff>
    </xdr:from>
    <xdr:to>
      <xdr:col>7</xdr:col>
      <xdr:colOff>704850</xdr:colOff>
      <xdr:row>2</xdr:row>
      <xdr:rowOff>38100</xdr:rowOff>
    </xdr:to>
    <xdr:sp macro="" textlink="">
      <xdr:nvSpPr>
        <xdr:cNvPr id="6" name="四角形: 角を丸くする 5">
          <a:extLst>
            <a:ext uri="{FF2B5EF4-FFF2-40B4-BE49-F238E27FC236}">
              <a16:creationId xmlns:a16="http://schemas.microsoft.com/office/drawing/2014/main" id="{1ACD6250-2005-4CD8-8445-067CD3A13DBB}"/>
            </a:ext>
          </a:extLst>
        </xdr:cNvPr>
        <xdr:cNvSpPr/>
      </xdr:nvSpPr>
      <xdr:spPr>
        <a:xfrm>
          <a:off x="85725" y="38100"/>
          <a:ext cx="5886450" cy="4762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0" lang="ja-JP" altLang="en-US" sz="1400" b="0" i="0" u="none" strike="noStrike">
              <a:solidFill>
                <a:sysClr val="windowText" lastClr="000000"/>
              </a:solidFill>
              <a:effectLst/>
              <a:latin typeface="+mn-ea"/>
              <a:ea typeface="+mn-ea"/>
              <a:cs typeface="+mn-cs"/>
            </a:rPr>
            <a:t>食品の廃棄状況を毎日チェックして食品のロスを削減しましょう</a:t>
          </a:r>
          <a:endParaRPr kumimoji="1" lang="ja-JP" altLang="en-US" sz="11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21</xdr:row>
      <xdr:rowOff>57150</xdr:rowOff>
    </xdr:from>
    <xdr:to>
      <xdr:col>2</xdr:col>
      <xdr:colOff>2076450</xdr:colOff>
      <xdr:row>28</xdr:row>
      <xdr:rowOff>19050</xdr:rowOff>
    </xdr:to>
    <xdr:sp macro="" textlink="">
      <xdr:nvSpPr>
        <xdr:cNvPr id="2" name="四角形: 角を丸くする 1">
          <a:extLst>
            <a:ext uri="{FF2B5EF4-FFF2-40B4-BE49-F238E27FC236}">
              <a16:creationId xmlns:a16="http://schemas.microsoft.com/office/drawing/2014/main" id="{ABF8087C-9CD2-4BC9-8DF0-2FB5F0831F35}"/>
            </a:ext>
          </a:extLst>
        </xdr:cNvPr>
        <xdr:cNvSpPr/>
      </xdr:nvSpPr>
      <xdr:spPr>
        <a:xfrm>
          <a:off x="190500" y="7448550"/>
          <a:ext cx="5981700" cy="11620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７日間の結果が出たら</a:t>
          </a:r>
          <a:r>
            <a:rPr lang="en-US" altLang="ja-JP" sz="1100" b="0" i="0" u="none" strike="noStrike">
              <a:solidFill>
                <a:sysClr val="windowText" lastClr="000000"/>
              </a:solidFill>
              <a:effectLst/>
              <a:latin typeface="+mn-lt"/>
              <a:ea typeface="+mn-ea"/>
              <a:cs typeface="+mn-cs"/>
            </a:rPr>
            <a:t>---</a:t>
          </a:r>
        </a:p>
        <a:p>
          <a:pPr algn="l"/>
          <a:r>
            <a:rPr kumimoji="0" lang="ja-JP" altLang="en-US" sz="1100" b="0" i="0" u="none" strike="noStrike">
              <a:solidFill>
                <a:sysClr val="windowText" lastClr="000000"/>
              </a:solidFill>
              <a:effectLst/>
              <a:latin typeface="+mn-lt"/>
              <a:ea typeface="+mn-ea"/>
              <a:cs typeface="+mn-cs"/>
            </a:rPr>
            <a:t>　７日間の取組後に、まだ食べられるのに捨ててしまった食品や食材（食品ロス）が与えた環境への影響について考えましょう。</a:t>
          </a:r>
          <a:endParaRPr kumimoji="0" lang="en-US" altLang="ja-JP" sz="1100" b="0" i="0" u="none" strike="noStrike">
            <a:solidFill>
              <a:sysClr val="windowText" lastClr="000000"/>
            </a:solidFill>
            <a:effectLst/>
            <a:latin typeface="+mn-lt"/>
            <a:ea typeface="+mn-ea"/>
            <a:cs typeface="+mn-cs"/>
          </a:endParaRPr>
        </a:p>
        <a:p>
          <a:pPr algn="l"/>
          <a:r>
            <a:rPr kumimoji="0" lang="ja-JP" altLang="en-US" sz="1100" b="0" i="0" u="none" strike="noStrike">
              <a:solidFill>
                <a:sysClr val="windowText" lastClr="000000"/>
              </a:solidFill>
              <a:effectLst/>
              <a:latin typeface="+mn-lt"/>
              <a:ea typeface="+mn-ea"/>
              <a:cs typeface="+mn-cs"/>
            </a:rPr>
            <a:t>　⇒</a:t>
          </a:r>
          <a:r>
            <a:rPr kumimoji="0" lang="en-US" altLang="ja-JP" sz="1100" b="0" i="0" u="none" strike="noStrike">
              <a:solidFill>
                <a:sysClr val="windowText" lastClr="000000"/>
              </a:solidFill>
              <a:effectLst/>
              <a:latin typeface="+mn-lt"/>
              <a:ea typeface="+mn-ea"/>
              <a:cs typeface="+mn-cs"/>
            </a:rPr>
            <a:t>『</a:t>
          </a:r>
          <a:r>
            <a:rPr kumimoji="0" lang="ja-JP" altLang="en-US" sz="1100" b="0" i="0" u="none" strike="noStrike">
              <a:solidFill>
                <a:sysClr val="windowText" lastClr="000000"/>
              </a:solidFill>
              <a:effectLst/>
              <a:latin typeface="+mn-lt"/>
              <a:ea typeface="+mn-ea"/>
              <a:cs typeface="+mn-cs"/>
            </a:rPr>
            <a:t>７日間のふりかえり</a:t>
          </a:r>
          <a:r>
            <a:rPr kumimoji="0" lang="en-US" altLang="ja-JP" sz="1100" b="0" i="0" u="none" strike="noStrike">
              <a:solidFill>
                <a:sysClr val="windowText" lastClr="000000"/>
              </a:solidFill>
              <a:effectLst/>
              <a:latin typeface="+mn-lt"/>
              <a:ea typeface="+mn-ea"/>
              <a:cs typeface="+mn-cs"/>
            </a:rPr>
            <a:t>』</a:t>
          </a:r>
          <a:r>
            <a:rPr kumimoji="0" lang="ja-JP" altLang="en-US" sz="1100" b="0" i="0" u="none" strike="noStrike">
              <a:solidFill>
                <a:sysClr val="windowText" lastClr="000000"/>
              </a:solidFill>
              <a:effectLst/>
              <a:latin typeface="+mn-lt"/>
              <a:ea typeface="+mn-ea"/>
              <a:cs typeface="+mn-cs"/>
            </a:rPr>
            <a:t>を記入しましょう。</a:t>
          </a:r>
          <a:endParaRPr kumimoji="1" lang="ja-JP" altLang="en-US" sz="1100">
            <a:solidFill>
              <a:sysClr val="windowText" lastClr="000000"/>
            </a:solidFill>
          </a:endParaRPr>
        </a:p>
      </xdr:txBody>
    </xdr:sp>
    <xdr:clientData/>
  </xdr:twoCellAnchor>
  <xdr:twoCellAnchor>
    <xdr:from>
      <xdr:col>0</xdr:col>
      <xdr:colOff>190500</xdr:colOff>
      <xdr:row>28</xdr:row>
      <xdr:rowOff>28574</xdr:rowOff>
    </xdr:from>
    <xdr:to>
      <xdr:col>2</xdr:col>
      <xdr:colOff>2076450</xdr:colOff>
      <xdr:row>32</xdr:row>
      <xdr:rowOff>28574</xdr:rowOff>
    </xdr:to>
    <xdr:sp macro="" textlink="">
      <xdr:nvSpPr>
        <xdr:cNvPr id="3" name="四角形: 角を丸くする 2">
          <a:extLst>
            <a:ext uri="{FF2B5EF4-FFF2-40B4-BE49-F238E27FC236}">
              <a16:creationId xmlns:a16="http://schemas.microsoft.com/office/drawing/2014/main" id="{8E63E612-DBB4-4182-8D5C-5592AA3D86CB}"/>
            </a:ext>
          </a:extLst>
        </xdr:cNvPr>
        <xdr:cNvSpPr/>
      </xdr:nvSpPr>
      <xdr:spPr>
        <a:xfrm>
          <a:off x="190500" y="8620124"/>
          <a:ext cx="5981700" cy="6858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u="none" strike="noStrike">
              <a:solidFill>
                <a:sysClr val="windowText" lastClr="000000"/>
              </a:solidFill>
              <a:effectLst/>
              <a:latin typeface="+mn-lt"/>
              <a:ea typeface="+mn-ea"/>
              <a:cs typeface="+mn-cs"/>
            </a:rPr>
            <a:t>＊生ごみ処理機の補助金の申請をする場合は、１日目から７日目までの記入済みのシート、７日間のふりかえりシートの提出</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電子提出でも可</a:t>
          </a:r>
          <a:r>
            <a:rPr lang="en-US" altLang="ja-JP" sz="1100" b="0" i="0" u="none" strike="noStrike">
              <a:solidFill>
                <a:sysClr val="windowText" lastClr="000000"/>
              </a:solidFill>
              <a:effectLst/>
              <a:latin typeface="+mn-lt"/>
              <a:ea typeface="+mn-ea"/>
              <a:cs typeface="+mn-cs"/>
            </a:rPr>
            <a:t>)</a:t>
          </a:r>
          <a:r>
            <a:rPr lang="ja-JP" altLang="en-US" sz="1100" b="0" i="0" u="none" strike="noStrike">
              <a:solidFill>
                <a:sysClr val="windowText" lastClr="000000"/>
              </a:solidFill>
              <a:effectLst/>
              <a:latin typeface="+mn-lt"/>
              <a:ea typeface="+mn-ea"/>
              <a:cs typeface="+mn-cs"/>
            </a:rPr>
            <a:t>が必要です。</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15</xdr:row>
      <xdr:rowOff>276226</xdr:rowOff>
    </xdr:from>
    <xdr:to>
      <xdr:col>11</xdr:col>
      <xdr:colOff>428625</xdr:colOff>
      <xdr:row>23</xdr:row>
      <xdr:rowOff>76200</xdr:rowOff>
    </xdr:to>
    <xdr:sp macro="" textlink="">
      <xdr:nvSpPr>
        <xdr:cNvPr id="2" name="四角形: 角を丸くする 1">
          <a:extLst>
            <a:ext uri="{FF2B5EF4-FFF2-40B4-BE49-F238E27FC236}">
              <a16:creationId xmlns:a16="http://schemas.microsoft.com/office/drawing/2014/main" id="{2C5E75E9-A152-4A82-8108-C06238893C21}"/>
            </a:ext>
          </a:extLst>
        </xdr:cNvPr>
        <xdr:cNvSpPr/>
      </xdr:nvSpPr>
      <xdr:spPr>
        <a:xfrm>
          <a:off x="247650" y="4705351"/>
          <a:ext cx="8839200" cy="1362074"/>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＊計算結果はあくまで目安です。</a:t>
          </a:r>
          <a:endParaRPr kumimoji="1" lang="en-US" altLang="ja-JP" sz="1400">
            <a:solidFill>
              <a:sysClr val="windowText" lastClr="000000"/>
            </a:solidFill>
          </a:endParaRPr>
        </a:p>
        <a:p>
          <a:pPr algn="l"/>
          <a:r>
            <a:rPr kumimoji="1" lang="ja-JP" altLang="en-US" sz="1100">
              <a:solidFill>
                <a:sysClr val="windowText" lastClr="000000"/>
              </a:solidFill>
            </a:rPr>
            <a:t>〇二酸化炭素の量：食品の生産から調理まで（食べ残しの場合）、または食品の生産から廃棄まで（手つかず食品の場合）に発生する二酸化炭素の量の目安を表しています。</a:t>
          </a:r>
          <a:endParaRPr kumimoji="1" lang="en-US" altLang="ja-JP" sz="1100">
            <a:solidFill>
              <a:sysClr val="windowText" lastClr="000000"/>
            </a:solidFill>
          </a:endParaRPr>
        </a:p>
        <a:p>
          <a:pPr algn="l"/>
          <a:r>
            <a:rPr kumimoji="1" lang="ja-JP" altLang="en-US" sz="1100">
              <a:solidFill>
                <a:sysClr val="windowText" lastClr="000000"/>
              </a:solidFill>
            </a:rPr>
            <a:t>〇水の量：食品の生産までに使用した水の量の目安を表しています。調理段階で使用された水の量は反映されていません。</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9B907-0393-4829-88F1-68DE52B247BF}">
  <dimension ref="A1"/>
  <sheetViews>
    <sheetView workbookViewId="0">
      <selection activeCell="L10" sqref="L10"/>
    </sheetView>
  </sheetViews>
  <sheetFormatPr defaultRowHeight="18.75"/>
  <cols>
    <col min="1" max="8" width="9.875" customWidth="1"/>
  </cols>
  <sheetData/>
  <phoneticPr fontId="1"/>
  <pageMargins left="0.70866141732283472" right="0.70866141732283472" top="0.55118110236220474" bottom="0.55118110236220474"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4B6A-318C-4144-B7DC-37309B97F25B}">
  <dimension ref="A1:J16"/>
  <sheetViews>
    <sheetView workbookViewId="0">
      <selection activeCell="C25" sqref="C25"/>
    </sheetView>
  </sheetViews>
  <sheetFormatPr defaultRowHeight="14.25"/>
  <cols>
    <col min="1" max="1" width="19.625" style="38" customWidth="1"/>
    <col min="2" max="2" width="10.75" style="38" customWidth="1"/>
    <col min="3" max="5" width="9" style="38"/>
    <col min="6" max="6" width="9.75" style="38" customWidth="1"/>
    <col min="7" max="7" width="9" style="38"/>
    <col min="8" max="8" width="9.75" style="38" customWidth="1"/>
    <col min="9" max="9" width="9" style="38"/>
    <col min="10" max="10" width="9.75" style="38" customWidth="1"/>
    <col min="11" max="16384" width="9" style="38"/>
  </cols>
  <sheetData>
    <row r="1" spans="1:10" ht="23.25" customHeight="1">
      <c r="A1" s="38" t="s">
        <v>54</v>
      </c>
      <c r="E1" s="38" t="s">
        <v>57</v>
      </c>
    </row>
    <row r="2" spans="1:10" ht="23.25" customHeight="1">
      <c r="E2" s="45" t="s">
        <v>53</v>
      </c>
      <c r="F2" s="46"/>
      <c r="G2" s="45" t="s">
        <v>55</v>
      </c>
      <c r="H2" s="46"/>
      <c r="I2" s="45" t="s">
        <v>56</v>
      </c>
      <c r="J2" s="46"/>
    </row>
    <row r="3" spans="1:10" ht="23.25" customHeight="1">
      <c r="E3" s="47" t="s">
        <v>58</v>
      </c>
      <c r="F3" s="48">
        <f>SUM(F5:F12)</f>
        <v>0</v>
      </c>
      <c r="G3" s="47" t="s">
        <v>58</v>
      </c>
      <c r="H3" s="49">
        <f>SUM(H5:H12)</f>
        <v>0</v>
      </c>
      <c r="I3" s="47" t="s">
        <v>58</v>
      </c>
      <c r="J3" s="50">
        <f>SUM(J7:J12)</f>
        <v>0</v>
      </c>
    </row>
    <row r="4" spans="1:10" ht="23.25" customHeight="1">
      <c r="E4" s="51"/>
      <c r="F4" s="52"/>
      <c r="G4" s="51"/>
      <c r="H4" s="53"/>
      <c r="I4" s="51"/>
      <c r="J4" s="54"/>
    </row>
    <row r="5" spans="1:10" ht="23.25" customHeight="1">
      <c r="A5" s="61" t="s">
        <v>39</v>
      </c>
      <c r="B5" s="55"/>
      <c r="C5" s="39">
        <f>詳細!J3</f>
        <v>0</v>
      </c>
      <c r="D5" s="52"/>
      <c r="E5" s="55"/>
      <c r="F5" s="39">
        <f>詳細!F15</f>
        <v>0</v>
      </c>
      <c r="G5" s="55"/>
      <c r="H5" s="56">
        <f>詳細!F25</f>
        <v>0</v>
      </c>
      <c r="I5" s="55"/>
      <c r="J5" s="55"/>
    </row>
    <row r="6" spans="1:10" ht="23.25" customHeight="1">
      <c r="A6" s="41" t="s">
        <v>40</v>
      </c>
      <c r="C6" s="40"/>
      <c r="D6" s="52"/>
      <c r="F6" s="40"/>
      <c r="H6" s="43"/>
    </row>
    <row r="7" spans="1:10" ht="23.25" customHeight="1">
      <c r="B7" s="41" t="s">
        <v>24</v>
      </c>
      <c r="C7" s="40">
        <f>詳細!J7</f>
        <v>0</v>
      </c>
      <c r="D7" s="52"/>
      <c r="F7" s="40">
        <f>詳細!F17</f>
        <v>0</v>
      </c>
      <c r="H7" s="43">
        <f>詳細!F27</f>
        <v>0</v>
      </c>
      <c r="J7" s="44">
        <f>詳細!L27</f>
        <v>0</v>
      </c>
    </row>
    <row r="8" spans="1:10" ht="23.25" customHeight="1">
      <c r="B8" s="42" t="s">
        <v>25</v>
      </c>
      <c r="C8" s="57">
        <f>詳細!J8</f>
        <v>0</v>
      </c>
      <c r="D8" s="52"/>
      <c r="E8" s="58"/>
      <c r="F8" s="57">
        <f>詳細!F18</f>
        <v>0</v>
      </c>
      <c r="G8" s="58"/>
      <c r="H8" s="59">
        <f>詳細!F28</f>
        <v>0</v>
      </c>
      <c r="I8" s="58"/>
      <c r="J8" s="60">
        <f>詳細!L28</f>
        <v>0</v>
      </c>
    </row>
    <row r="9" spans="1:10" ht="23.25" customHeight="1">
      <c r="B9" s="42" t="s">
        <v>6</v>
      </c>
      <c r="C9" s="57">
        <f>詳細!J9</f>
        <v>0</v>
      </c>
      <c r="D9" s="52"/>
      <c r="E9" s="58"/>
      <c r="F9" s="57">
        <f>詳細!F19</f>
        <v>0</v>
      </c>
      <c r="G9" s="58"/>
      <c r="H9" s="59">
        <f>詳細!F29</f>
        <v>0</v>
      </c>
      <c r="I9" s="58"/>
      <c r="J9" s="60">
        <f>詳細!L29</f>
        <v>0</v>
      </c>
    </row>
    <row r="10" spans="1:10" ht="23.25" customHeight="1">
      <c r="B10" s="42" t="s">
        <v>26</v>
      </c>
      <c r="C10" s="57">
        <f>詳細!J10</f>
        <v>0</v>
      </c>
      <c r="D10" s="52"/>
      <c r="E10" s="58"/>
      <c r="F10" s="57">
        <f>詳細!F20</f>
        <v>0</v>
      </c>
      <c r="G10" s="58"/>
      <c r="H10" s="59">
        <f>詳細!F30</f>
        <v>0</v>
      </c>
      <c r="I10" s="58"/>
      <c r="J10" s="60">
        <f>詳細!L30</f>
        <v>0</v>
      </c>
    </row>
    <row r="11" spans="1:10" ht="23.25" customHeight="1">
      <c r="B11" s="42" t="s">
        <v>27</v>
      </c>
      <c r="C11" s="57">
        <f>詳細!J11</f>
        <v>0</v>
      </c>
      <c r="D11" s="52"/>
      <c r="E11" s="58"/>
      <c r="F11" s="57">
        <f>詳細!F21</f>
        <v>0</v>
      </c>
      <c r="G11" s="58"/>
      <c r="H11" s="59">
        <f>詳細!F31</f>
        <v>0</v>
      </c>
      <c r="I11" s="58"/>
      <c r="J11" s="60">
        <f>詳細!L31</f>
        <v>0</v>
      </c>
    </row>
    <row r="12" spans="1:10" ht="23.25" customHeight="1">
      <c r="B12" s="42" t="s">
        <v>28</v>
      </c>
      <c r="C12" s="57">
        <f>詳細!J12</f>
        <v>0</v>
      </c>
      <c r="D12" s="52"/>
      <c r="E12" s="58"/>
      <c r="F12" s="57">
        <f>詳細!F22</f>
        <v>0</v>
      </c>
      <c r="G12" s="58"/>
      <c r="H12" s="59">
        <f>詳細!F32</f>
        <v>0</v>
      </c>
      <c r="I12" s="58"/>
      <c r="J12" s="60">
        <f>詳細!L32</f>
        <v>0</v>
      </c>
    </row>
    <row r="13" spans="1:10" ht="23.25" customHeight="1"/>
    <row r="14" spans="1:10" ht="23.25" customHeight="1"/>
    <row r="15" spans="1:10" ht="23.25" customHeight="1">
      <c r="A15" s="38" t="s">
        <v>59</v>
      </c>
    </row>
    <row r="16" spans="1:10" ht="23.25" customHeight="1"/>
  </sheetData>
  <phoneticPr fontId="1"/>
  <pageMargins left="0.51181102362204722" right="0.5118110236220472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0D113-7859-4211-AD58-9CFEC1E04B42}">
  <dimension ref="A1:L33"/>
  <sheetViews>
    <sheetView topLeftCell="A4" workbookViewId="0">
      <selection activeCell="F16" sqref="F16"/>
    </sheetView>
  </sheetViews>
  <sheetFormatPr defaultRowHeight="12"/>
  <cols>
    <col min="1" max="1" width="17.125" style="12" customWidth="1"/>
    <col min="2" max="2" width="14.375" style="12" customWidth="1"/>
    <col min="3" max="7" width="9" style="12"/>
    <col min="8" max="8" width="9.5" style="12" bestFit="1" customWidth="1"/>
    <col min="9" max="16384" width="9" style="12"/>
  </cols>
  <sheetData>
    <row r="1" spans="1:10" ht="16.5" customHeight="1">
      <c r="A1" s="12" t="s">
        <v>44</v>
      </c>
    </row>
    <row r="2" spans="1:10" ht="16.5" customHeight="1">
      <c r="C2" s="13" t="s">
        <v>0</v>
      </c>
      <c r="D2" s="13" t="s">
        <v>11</v>
      </c>
      <c r="E2" s="13" t="s">
        <v>12</v>
      </c>
      <c r="F2" s="13" t="s">
        <v>13</v>
      </c>
      <c r="G2" s="13" t="s">
        <v>14</v>
      </c>
      <c r="H2" s="13" t="s">
        <v>15</v>
      </c>
      <c r="I2" s="13" t="s">
        <v>16</v>
      </c>
      <c r="J2" s="13" t="s">
        <v>41</v>
      </c>
    </row>
    <row r="3" spans="1:10" ht="16.5" customHeight="1">
      <c r="C3" s="30">
        <f>'1日目'!$C$12</f>
        <v>0</v>
      </c>
      <c r="D3" s="30">
        <f>'2日目'!$C$12</f>
        <v>0</v>
      </c>
      <c r="E3" s="30">
        <f>'3日目'!$C$12</f>
        <v>0</v>
      </c>
      <c r="F3" s="30">
        <f>'4日目'!$C$12</f>
        <v>0</v>
      </c>
      <c r="G3" s="30">
        <f>'5日目'!$C$12</f>
        <v>0</v>
      </c>
      <c r="H3" s="30">
        <f>'6日目'!$C$12</f>
        <v>0</v>
      </c>
      <c r="I3" s="30">
        <f>'7日目'!$C$12</f>
        <v>0</v>
      </c>
      <c r="J3" s="30">
        <f>SUM(C3:I3)</f>
        <v>0</v>
      </c>
    </row>
    <row r="4" spans="1:10" ht="16.5" customHeight="1"/>
    <row r="5" spans="1:10" ht="16.5" customHeight="1">
      <c r="A5" s="12" t="s">
        <v>45</v>
      </c>
    </row>
    <row r="6" spans="1:10" ht="16.5" customHeight="1">
      <c r="C6" s="13" t="s">
        <v>0</v>
      </c>
      <c r="D6" s="13" t="s">
        <v>11</v>
      </c>
      <c r="E6" s="13" t="s">
        <v>12</v>
      </c>
      <c r="F6" s="13" t="s">
        <v>13</v>
      </c>
      <c r="G6" s="13" t="s">
        <v>14</v>
      </c>
      <c r="H6" s="13" t="s">
        <v>15</v>
      </c>
      <c r="I6" s="13" t="s">
        <v>16</v>
      </c>
      <c r="J6" s="13" t="s">
        <v>41</v>
      </c>
    </row>
    <row r="7" spans="1:10" ht="16.5" customHeight="1">
      <c r="B7" s="15" t="s">
        <v>24</v>
      </c>
      <c r="C7" s="14">
        <f>'1日目'!G16</f>
        <v>0</v>
      </c>
      <c r="D7" s="14">
        <f>'2日目'!G16</f>
        <v>0</v>
      </c>
      <c r="E7" s="14">
        <f>'3日目'!G16</f>
        <v>0</v>
      </c>
      <c r="F7" s="14">
        <f>'4日目'!G16</f>
        <v>0</v>
      </c>
      <c r="G7" s="14">
        <f>'5日目'!G16</f>
        <v>0</v>
      </c>
      <c r="H7" s="14">
        <f>'6日目'!G16</f>
        <v>0</v>
      </c>
      <c r="I7" s="14">
        <f>'7日目'!G16</f>
        <v>0</v>
      </c>
      <c r="J7" s="14">
        <f>SUM(C7:I7)</f>
        <v>0</v>
      </c>
    </row>
    <row r="8" spans="1:10" ht="16.5" customHeight="1">
      <c r="B8" s="24" t="s">
        <v>25</v>
      </c>
      <c r="C8" s="25">
        <f>'1日目'!G17</f>
        <v>0</v>
      </c>
      <c r="D8" s="25">
        <f>'2日目'!G17</f>
        <v>0</v>
      </c>
      <c r="E8" s="25">
        <f>'3日目'!G17</f>
        <v>0</v>
      </c>
      <c r="F8" s="25">
        <f>'4日目'!G17</f>
        <v>0</v>
      </c>
      <c r="G8" s="25">
        <f>'5日目'!G17</f>
        <v>0</v>
      </c>
      <c r="H8" s="25">
        <f>'6日目'!G17</f>
        <v>0</v>
      </c>
      <c r="I8" s="25">
        <f>'7日目'!G17</f>
        <v>0</v>
      </c>
      <c r="J8" s="25">
        <f t="shared" ref="J8:J12" si="0">SUM(C8:I8)</f>
        <v>0</v>
      </c>
    </row>
    <row r="9" spans="1:10" ht="16.5" customHeight="1">
      <c r="B9" s="24" t="s">
        <v>6</v>
      </c>
      <c r="C9" s="25">
        <f>'1日目'!G18</f>
        <v>0</v>
      </c>
      <c r="D9" s="25">
        <f>'2日目'!G18</f>
        <v>0</v>
      </c>
      <c r="E9" s="25">
        <f>'3日目'!G18</f>
        <v>0</v>
      </c>
      <c r="F9" s="25">
        <f>'4日目'!G18</f>
        <v>0</v>
      </c>
      <c r="G9" s="25">
        <f>'5日目'!G18</f>
        <v>0</v>
      </c>
      <c r="H9" s="25">
        <f>'6日目'!G18</f>
        <v>0</v>
      </c>
      <c r="I9" s="25">
        <f>'7日目'!G18</f>
        <v>0</v>
      </c>
      <c r="J9" s="25">
        <f t="shared" si="0"/>
        <v>0</v>
      </c>
    </row>
    <row r="10" spans="1:10" ht="16.5" customHeight="1">
      <c r="B10" s="24" t="s">
        <v>26</v>
      </c>
      <c r="C10" s="25">
        <f>'1日目'!G19</f>
        <v>0</v>
      </c>
      <c r="D10" s="25">
        <f>'2日目'!G19</f>
        <v>0</v>
      </c>
      <c r="E10" s="25">
        <f>'3日目'!G19</f>
        <v>0</v>
      </c>
      <c r="F10" s="25">
        <f>'4日目'!G19</f>
        <v>0</v>
      </c>
      <c r="G10" s="25">
        <f>'5日目'!G19</f>
        <v>0</v>
      </c>
      <c r="H10" s="25">
        <f>'6日目'!G19</f>
        <v>0</v>
      </c>
      <c r="I10" s="25">
        <f>'7日目'!G19</f>
        <v>0</v>
      </c>
      <c r="J10" s="25">
        <f t="shared" si="0"/>
        <v>0</v>
      </c>
    </row>
    <row r="11" spans="1:10" ht="16.5" customHeight="1">
      <c r="B11" s="24" t="s">
        <v>27</v>
      </c>
      <c r="C11" s="25">
        <f>'1日目'!G20</f>
        <v>0</v>
      </c>
      <c r="D11" s="25">
        <f>'2日目'!G20</f>
        <v>0</v>
      </c>
      <c r="E11" s="25">
        <f>'3日目'!G20</f>
        <v>0</v>
      </c>
      <c r="F11" s="25">
        <f>'4日目'!G20</f>
        <v>0</v>
      </c>
      <c r="G11" s="25">
        <f>'5日目'!G20</f>
        <v>0</v>
      </c>
      <c r="H11" s="25">
        <f>'6日目'!G20</f>
        <v>0</v>
      </c>
      <c r="I11" s="25">
        <f>'7日目'!G20</f>
        <v>0</v>
      </c>
      <c r="J11" s="25">
        <f t="shared" si="0"/>
        <v>0</v>
      </c>
    </row>
    <row r="12" spans="1:10" ht="16.5" customHeight="1">
      <c r="B12" s="24" t="s">
        <v>28</v>
      </c>
      <c r="C12" s="25">
        <f>'1日目'!G21</f>
        <v>0</v>
      </c>
      <c r="D12" s="25">
        <f>'2日目'!G21</f>
        <v>0</v>
      </c>
      <c r="E12" s="25">
        <f>'3日目'!G21</f>
        <v>0</v>
      </c>
      <c r="F12" s="25">
        <f>'4日目'!G21</f>
        <v>0</v>
      </c>
      <c r="G12" s="25">
        <f>'5日目'!G21</f>
        <v>0</v>
      </c>
      <c r="H12" s="25">
        <f>'6日目'!G21</f>
        <v>0</v>
      </c>
      <c r="I12" s="25">
        <f>'7日目'!G21</f>
        <v>0</v>
      </c>
      <c r="J12" s="25">
        <f t="shared" si="0"/>
        <v>0</v>
      </c>
    </row>
    <row r="13" spans="1:10" ht="16.5" customHeight="1"/>
    <row r="14" spans="1:10" ht="16.5" customHeight="1">
      <c r="A14" s="16" t="s">
        <v>49</v>
      </c>
      <c r="B14" s="17">
        <f>SUM(F15:F22)</f>
        <v>0</v>
      </c>
      <c r="C14" s="31" t="s">
        <v>48</v>
      </c>
      <c r="D14" s="18">
        <f>B14/2.1</f>
        <v>0</v>
      </c>
      <c r="E14" s="16" t="s">
        <v>46</v>
      </c>
      <c r="F14" s="16"/>
      <c r="G14" s="16"/>
      <c r="H14" s="16"/>
      <c r="I14" s="32"/>
    </row>
    <row r="15" spans="1:10" ht="16.5" customHeight="1">
      <c r="A15" s="15" t="s">
        <v>39</v>
      </c>
      <c r="C15" s="14">
        <f>J3</f>
        <v>0</v>
      </c>
      <c r="D15" s="19">
        <v>1.7</v>
      </c>
      <c r="E15" s="13" t="s">
        <v>43</v>
      </c>
      <c r="F15" s="20">
        <f>C15*D15</f>
        <v>0</v>
      </c>
    </row>
    <row r="16" spans="1:10" ht="16.5" customHeight="1">
      <c r="A16" s="15" t="s">
        <v>40</v>
      </c>
    </row>
    <row r="17" spans="1:12" ht="16.5" customHeight="1">
      <c r="B17" s="15" t="s">
        <v>24</v>
      </c>
      <c r="C17" s="14">
        <f t="shared" ref="C17:C22" si="1">J7</f>
        <v>0</v>
      </c>
      <c r="D17" s="19">
        <v>0.6</v>
      </c>
      <c r="E17" s="13" t="s">
        <v>43</v>
      </c>
      <c r="F17" s="20">
        <f t="shared" ref="F17:F22" si="2">C17*D17</f>
        <v>0</v>
      </c>
    </row>
    <row r="18" spans="1:12" ht="16.5" customHeight="1">
      <c r="B18" s="24" t="s">
        <v>25</v>
      </c>
      <c r="C18" s="25">
        <f t="shared" si="1"/>
        <v>0</v>
      </c>
      <c r="D18" s="26">
        <v>6</v>
      </c>
      <c r="E18" s="27" t="s">
        <v>43</v>
      </c>
      <c r="F18" s="28">
        <f t="shared" si="2"/>
        <v>0</v>
      </c>
    </row>
    <row r="19" spans="1:12" ht="16.5" customHeight="1">
      <c r="B19" s="24" t="s">
        <v>6</v>
      </c>
      <c r="C19" s="25">
        <f t="shared" si="1"/>
        <v>0</v>
      </c>
      <c r="D19" s="26">
        <v>2</v>
      </c>
      <c r="E19" s="27" t="s">
        <v>43</v>
      </c>
      <c r="F19" s="28">
        <f t="shared" si="2"/>
        <v>0</v>
      </c>
    </row>
    <row r="20" spans="1:12" ht="16.5" customHeight="1">
      <c r="B20" s="24" t="s">
        <v>26</v>
      </c>
      <c r="C20" s="25">
        <f t="shared" si="1"/>
        <v>0</v>
      </c>
      <c r="D20" s="26">
        <v>0.8</v>
      </c>
      <c r="E20" s="27" t="s">
        <v>43</v>
      </c>
      <c r="F20" s="28">
        <f t="shared" si="2"/>
        <v>0</v>
      </c>
    </row>
    <row r="21" spans="1:12" ht="16.5" customHeight="1">
      <c r="B21" s="24" t="s">
        <v>27</v>
      </c>
      <c r="C21" s="25">
        <f t="shared" si="1"/>
        <v>0</v>
      </c>
      <c r="D21" s="26">
        <v>2</v>
      </c>
      <c r="E21" s="27" t="s">
        <v>43</v>
      </c>
      <c r="F21" s="28">
        <f t="shared" si="2"/>
        <v>0</v>
      </c>
    </row>
    <row r="22" spans="1:12" ht="16.5" customHeight="1">
      <c r="B22" s="24" t="s">
        <v>28</v>
      </c>
      <c r="C22" s="25">
        <f t="shared" si="1"/>
        <v>0</v>
      </c>
      <c r="D22" s="26">
        <v>1.9</v>
      </c>
      <c r="E22" s="27" t="s">
        <v>43</v>
      </c>
      <c r="F22" s="28">
        <f t="shared" si="2"/>
        <v>0</v>
      </c>
    </row>
    <row r="23" spans="1:12" ht="16.5" customHeight="1"/>
    <row r="24" spans="1:12" ht="16.5" customHeight="1">
      <c r="A24" s="16" t="s">
        <v>50</v>
      </c>
      <c r="B24" s="22">
        <f>SUM(F25:F32)</f>
        <v>0</v>
      </c>
      <c r="C24" s="31" t="s">
        <v>48</v>
      </c>
      <c r="D24" s="23">
        <f>B24*2</f>
        <v>0</v>
      </c>
      <c r="E24" s="16" t="s">
        <v>47</v>
      </c>
      <c r="F24" s="16"/>
      <c r="G24" s="16"/>
      <c r="H24" s="32"/>
      <c r="I24" s="32"/>
    </row>
    <row r="25" spans="1:12" ht="16.5" customHeight="1">
      <c r="A25" s="15" t="s">
        <v>39</v>
      </c>
      <c r="C25" s="14">
        <f>J3</f>
        <v>0</v>
      </c>
      <c r="D25" s="19">
        <v>0.5</v>
      </c>
      <c r="E25" s="13" t="s">
        <v>43</v>
      </c>
      <c r="F25" s="21">
        <f>C25*D25</f>
        <v>0</v>
      </c>
    </row>
    <row r="26" spans="1:12" ht="16.5" customHeight="1">
      <c r="A26" s="15" t="s">
        <v>40</v>
      </c>
      <c r="C26" s="14"/>
      <c r="D26" s="19"/>
      <c r="E26" s="13"/>
      <c r="F26" s="21"/>
    </row>
    <row r="27" spans="1:12" ht="16.5" customHeight="1">
      <c r="B27" s="15" t="s">
        <v>24</v>
      </c>
      <c r="C27" s="14">
        <f t="shared" ref="C27:C32" si="3">J7</f>
        <v>0</v>
      </c>
      <c r="D27" s="19">
        <v>0.3</v>
      </c>
      <c r="E27" s="13" t="s">
        <v>43</v>
      </c>
      <c r="F27" s="21">
        <f t="shared" ref="F27:F32" si="4">C27*D27</f>
        <v>0</v>
      </c>
      <c r="I27" s="14">
        <f t="shared" ref="I27:I32" si="5">J7</f>
        <v>0</v>
      </c>
      <c r="J27" s="19">
        <v>0.6</v>
      </c>
      <c r="K27" s="13" t="s">
        <v>42</v>
      </c>
      <c r="L27" s="33">
        <f t="shared" ref="L27:L32" si="6">I27*J27</f>
        <v>0</v>
      </c>
    </row>
    <row r="28" spans="1:12" ht="16.5" customHeight="1">
      <c r="B28" s="24" t="s">
        <v>25</v>
      </c>
      <c r="C28" s="25">
        <f t="shared" si="3"/>
        <v>0</v>
      </c>
      <c r="D28" s="26">
        <v>0.1</v>
      </c>
      <c r="E28" s="27" t="s">
        <v>43</v>
      </c>
      <c r="F28" s="29">
        <f t="shared" si="4"/>
        <v>0</v>
      </c>
      <c r="I28" s="14">
        <f t="shared" si="5"/>
        <v>0</v>
      </c>
      <c r="J28" s="26">
        <v>1.9</v>
      </c>
      <c r="K28" s="27" t="s">
        <v>42</v>
      </c>
      <c r="L28" s="34">
        <f t="shared" si="6"/>
        <v>0</v>
      </c>
    </row>
    <row r="29" spans="1:12" ht="16.5" customHeight="1">
      <c r="B29" s="24" t="s">
        <v>6</v>
      </c>
      <c r="C29" s="25">
        <f t="shared" si="3"/>
        <v>0</v>
      </c>
      <c r="D29" s="26">
        <v>0.7</v>
      </c>
      <c r="E29" s="27" t="s">
        <v>43</v>
      </c>
      <c r="F29" s="29">
        <f t="shared" si="4"/>
        <v>0</v>
      </c>
      <c r="G29" s="13" t="s">
        <v>52</v>
      </c>
      <c r="H29" s="12" t="s">
        <v>52</v>
      </c>
      <c r="I29" s="14">
        <f t="shared" si="5"/>
        <v>0</v>
      </c>
      <c r="J29" s="26">
        <v>2.9</v>
      </c>
      <c r="K29" s="27" t="s">
        <v>42</v>
      </c>
      <c r="L29" s="34">
        <f t="shared" si="6"/>
        <v>0</v>
      </c>
    </row>
    <row r="30" spans="1:12" ht="16.5" customHeight="1">
      <c r="B30" s="24" t="s">
        <v>26</v>
      </c>
      <c r="C30" s="25">
        <f t="shared" si="3"/>
        <v>0</v>
      </c>
      <c r="D30" s="26">
        <v>0.8</v>
      </c>
      <c r="E30" s="27" t="s">
        <v>43</v>
      </c>
      <c r="F30" s="29">
        <f t="shared" si="4"/>
        <v>0</v>
      </c>
      <c r="G30" s="68" t="s">
        <v>51</v>
      </c>
      <c r="H30" s="68"/>
      <c r="I30" s="14">
        <f t="shared" si="5"/>
        <v>0</v>
      </c>
      <c r="J30" s="26">
        <v>0.3</v>
      </c>
      <c r="K30" s="27" t="s">
        <v>42</v>
      </c>
      <c r="L30" s="34">
        <f t="shared" si="6"/>
        <v>0</v>
      </c>
    </row>
    <row r="31" spans="1:12" ht="16.5" customHeight="1">
      <c r="B31" s="24" t="s">
        <v>27</v>
      </c>
      <c r="C31" s="25">
        <f t="shared" si="3"/>
        <v>0</v>
      </c>
      <c r="D31" s="26">
        <v>0.5</v>
      </c>
      <c r="E31" s="27" t="s">
        <v>43</v>
      </c>
      <c r="F31" s="29">
        <f t="shared" si="4"/>
        <v>0</v>
      </c>
      <c r="G31" s="68"/>
      <c r="H31" s="68"/>
      <c r="I31" s="14">
        <f t="shared" si="5"/>
        <v>0</v>
      </c>
      <c r="J31" s="26">
        <v>1.4</v>
      </c>
      <c r="K31" s="27" t="s">
        <v>42</v>
      </c>
      <c r="L31" s="34">
        <f t="shared" si="6"/>
        <v>0</v>
      </c>
    </row>
    <row r="32" spans="1:12" ht="16.5" customHeight="1">
      <c r="B32" s="24" t="s">
        <v>28</v>
      </c>
      <c r="C32" s="25">
        <f t="shared" si="3"/>
        <v>0</v>
      </c>
      <c r="D32" s="26">
        <v>0.6</v>
      </c>
      <c r="E32" s="27" t="s">
        <v>43</v>
      </c>
      <c r="F32" s="29">
        <f t="shared" si="4"/>
        <v>0</v>
      </c>
      <c r="I32" s="14">
        <f t="shared" si="5"/>
        <v>0</v>
      </c>
      <c r="J32" s="26">
        <v>0.7</v>
      </c>
      <c r="K32" s="27" t="s">
        <v>42</v>
      </c>
      <c r="L32" s="34">
        <f t="shared" si="6"/>
        <v>0</v>
      </c>
    </row>
    <row r="33" spans="12:12" ht="16.5" customHeight="1">
      <c r="L33" s="33">
        <f>SUM(L27:L32)</f>
        <v>0</v>
      </c>
    </row>
  </sheetData>
  <mergeCells count="1">
    <mergeCell ref="G30:H31"/>
  </mergeCells>
  <phoneticPr fontId="1"/>
  <pageMargins left="0.51181102362204722" right="0.31496062992125984"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B1F51-1C28-4945-934B-FBEBAE82EF84}">
  <dimension ref="A1:I21"/>
  <sheetViews>
    <sheetView tabSelected="1" view="pageBreakPreview" zoomScaleNormal="100" zoomScaleSheetLayoutView="100" workbookViewId="0">
      <selection activeCell="E32" sqref="E32"/>
    </sheetView>
  </sheetViews>
  <sheetFormatPr defaultRowHeight="13.5"/>
  <cols>
    <col min="1" max="1" width="32" style="1" customWidth="1"/>
    <col min="2" max="2" width="21.75" style="1" customWidth="1"/>
    <col min="3" max="3" width="31.25" style="1" customWidth="1"/>
    <col min="4" max="16384" width="9" style="1"/>
  </cols>
  <sheetData>
    <row r="1" spans="1:9" ht="27.75" customHeight="1">
      <c r="A1" s="10" t="s">
        <v>9</v>
      </c>
      <c r="B1" s="62" t="s">
        <v>35</v>
      </c>
    </row>
    <row r="2" spans="1:9" ht="27.75" customHeight="1">
      <c r="A2" s="11" t="s">
        <v>10</v>
      </c>
      <c r="B2" s="65">
        <v>44634</v>
      </c>
    </row>
    <row r="3" spans="1:9" ht="32.25" customHeight="1">
      <c r="A3" s="1" t="s">
        <v>36</v>
      </c>
    </row>
    <row r="4" spans="1:9" ht="30" customHeight="1" thickBot="1">
      <c r="A4" s="7">
        <v>1</v>
      </c>
      <c r="B4" s="8">
        <f>B2</f>
        <v>44634</v>
      </c>
      <c r="C4" s="9" t="str">
        <f>TEXT(B4,"aaaa")</f>
        <v>月曜日</v>
      </c>
    </row>
    <row r="5" spans="1:9" ht="19.5" customHeight="1" thickTop="1">
      <c r="A5" s="2" t="s">
        <v>37</v>
      </c>
    </row>
    <row r="6" spans="1:9" ht="30" customHeight="1">
      <c r="A6" s="3" t="s">
        <v>23</v>
      </c>
      <c r="B6" s="3" t="s">
        <v>1</v>
      </c>
      <c r="C6" s="3" t="s">
        <v>2</v>
      </c>
    </row>
    <row r="7" spans="1:9" ht="30" customHeight="1">
      <c r="A7" s="63" t="s">
        <v>8</v>
      </c>
      <c r="B7" s="37">
        <v>100</v>
      </c>
      <c r="C7" s="63" t="s">
        <v>3</v>
      </c>
      <c r="G7" s="1" t="s">
        <v>34</v>
      </c>
      <c r="H7" s="1" t="s">
        <v>19</v>
      </c>
      <c r="I7" s="1" t="s">
        <v>4</v>
      </c>
    </row>
    <row r="8" spans="1:9" ht="30" customHeight="1">
      <c r="A8" s="63" t="s">
        <v>6</v>
      </c>
      <c r="B8" s="37">
        <v>30</v>
      </c>
      <c r="C8" s="63" t="s">
        <v>4</v>
      </c>
      <c r="G8" s="1" t="s">
        <v>35</v>
      </c>
      <c r="H8" s="1" t="s">
        <v>20</v>
      </c>
      <c r="I8" s="1" t="s">
        <v>17</v>
      </c>
    </row>
    <row r="9" spans="1:9" ht="30" customHeight="1">
      <c r="A9" s="63"/>
      <c r="B9" s="37"/>
      <c r="C9" s="63"/>
      <c r="H9" s="1" t="s">
        <v>21</v>
      </c>
      <c r="I9" s="1" t="s">
        <v>18</v>
      </c>
    </row>
    <row r="10" spans="1:9" ht="30" customHeight="1">
      <c r="A10" s="63"/>
      <c r="B10" s="37"/>
      <c r="C10" s="63"/>
      <c r="H10" s="1" t="s">
        <v>22</v>
      </c>
      <c r="I10" s="1" t="s">
        <v>5</v>
      </c>
    </row>
    <row r="11" spans="1:9" ht="30" customHeight="1" thickBot="1">
      <c r="A11" s="63"/>
      <c r="B11" s="37"/>
      <c r="C11" s="64"/>
      <c r="H11" s="1" t="s">
        <v>7</v>
      </c>
    </row>
    <row r="12" spans="1:9" ht="30" customHeight="1" thickBot="1">
      <c r="B12" s="4"/>
      <c r="C12" s="5">
        <f>SUM(B7:B10)</f>
        <v>130</v>
      </c>
      <c r="H12" s="1" t="s">
        <v>5</v>
      </c>
    </row>
    <row r="13" spans="1:9" ht="5.25" customHeight="1"/>
    <row r="14" spans="1:9" ht="19.5" customHeight="1">
      <c r="A14" s="6" t="s">
        <v>38</v>
      </c>
    </row>
    <row r="15" spans="1:9" ht="30" customHeight="1">
      <c r="A15" s="3" t="s">
        <v>23</v>
      </c>
      <c r="B15" s="3" t="s">
        <v>1</v>
      </c>
      <c r="C15" s="3" t="s">
        <v>2</v>
      </c>
    </row>
    <row r="16" spans="1:9" ht="30" customHeight="1">
      <c r="A16" s="63" t="s">
        <v>26</v>
      </c>
      <c r="B16" s="37">
        <v>20</v>
      </c>
      <c r="C16" s="63" t="s">
        <v>29</v>
      </c>
      <c r="G16" s="1">
        <f>SUMIF($A$16:$A$21,"野菜/果物",$B$16:$B$21)</f>
        <v>0</v>
      </c>
      <c r="H16" s="1" t="s">
        <v>24</v>
      </c>
      <c r="I16" s="1" t="s">
        <v>29</v>
      </c>
    </row>
    <row r="17" spans="1:9" ht="30" customHeight="1">
      <c r="A17" s="63" t="s">
        <v>6</v>
      </c>
      <c r="B17" s="37">
        <v>100</v>
      </c>
      <c r="C17" s="63" t="s">
        <v>31</v>
      </c>
      <c r="G17" s="1">
        <f>SUMIF($A$16:$A$21,"魚/貝など",$B$16:$B$21)</f>
        <v>0</v>
      </c>
      <c r="H17" s="1" t="s">
        <v>25</v>
      </c>
      <c r="I17" s="1" t="s">
        <v>30</v>
      </c>
    </row>
    <row r="18" spans="1:9" ht="30" customHeight="1">
      <c r="A18" s="63"/>
      <c r="B18" s="37"/>
      <c r="C18" s="63"/>
      <c r="G18" s="1">
        <f>SUMIF($A$16:$A$21,"肉",$B$16:$B$21)</f>
        <v>100</v>
      </c>
      <c r="H18" s="1" t="s">
        <v>6</v>
      </c>
      <c r="I18" s="1" t="s">
        <v>31</v>
      </c>
    </row>
    <row r="19" spans="1:9" ht="30" customHeight="1">
      <c r="A19" s="63"/>
      <c r="B19" s="37"/>
      <c r="C19" s="63"/>
      <c r="G19" s="1">
        <f>SUMIF($A$16:$A$21,"たまご/牛乳",$B$16:$B$21)</f>
        <v>20</v>
      </c>
      <c r="H19" s="1" t="s">
        <v>26</v>
      </c>
      <c r="I19" s="1" t="s">
        <v>32</v>
      </c>
    </row>
    <row r="20" spans="1:9" ht="30" customHeight="1">
      <c r="A20" s="63"/>
      <c r="B20" s="37"/>
      <c r="C20" s="63"/>
      <c r="G20" s="1">
        <f>SUMIF($A$16:$A$21,"お菓子",$B$16:$B$21)</f>
        <v>0</v>
      </c>
      <c r="H20" s="1" t="s">
        <v>27</v>
      </c>
      <c r="I20" s="1" t="s">
        <v>33</v>
      </c>
    </row>
    <row r="21" spans="1:9" ht="30" customHeight="1">
      <c r="A21" s="63"/>
      <c r="B21" s="37"/>
      <c r="C21" s="63"/>
      <c r="G21" s="1">
        <f>SUMIF($A$16:$A$21,"その他（パン、ごはん、麺類など）",$B$16:$B$21)</f>
        <v>0</v>
      </c>
      <c r="H21" s="1" t="s">
        <v>28</v>
      </c>
      <c r="I21" s="1" t="s">
        <v>5</v>
      </c>
    </row>
  </sheetData>
  <phoneticPr fontId="1"/>
  <dataValidations count="5">
    <dataValidation type="list" allowBlank="1" showInputMessage="1" showErrorMessage="1" sqref="C16:C21" xr:uid="{24EAF7C8-B8AA-459A-A19B-B89CC762986E}">
      <formula1>$I$16:$I$21</formula1>
    </dataValidation>
    <dataValidation type="list" allowBlank="1" showInputMessage="1" showErrorMessage="1" sqref="A16:A21" xr:uid="{C41B1F39-20A7-484D-95A6-1EE34D5530DE}">
      <formula1>$H$16:$H$21</formula1>
    </dataValidation>
    <dataValidation type="list" allowBlank="1" showInputMessage="1" showErrorMessage="1" sqref="B1" xr:uid="{A7B81680-A2E2-4E33-AA3F-9CE11D1BC80D}">
      <formula1>$G$7:$G$8</formula1>
    </dataValidation>
    <dataValidation type="list" allowBlank="1" showInputMessage="1" showErrorMessage="1" sqref="A7:A11" xr:uid="{1BE76A02-D287-4D6D-8238-8584D9570517}">
      <formula1>$H$7:$H$12</formula1>
    </dataValidation>
    <dataValidation type="list" allowBlank="1" showInputMessage="1" showErrorMessage="1" sqref="C7:C11" xr:uid="{9A4EE101-A0F5-4C5E-9E44-1B1073B5D663}">
      <formula1>$I$7:$I$10</formula1>
    </dataValidation>
  </dataValidations>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F2123-2C0A-4AC4-9EEE-26288D646836}">
  <dimension ref="A1:I21"/>
  <sheetViews>
    <sheetView view="pageBreakPreview" zoomScaleNormal="100" zoomScaleSheetLayoutView="100" workbookViewId="0">
      <selection activeCell="B2" sqref="B2"/>
    </sheetView>
  </sheetViews>
  <sheetFormatPr defaultRowHeight="13.5"/>
  <cols>
    <col min="1" max="1" width="32" style="1" customWidth="1"/>
    <col min="2" max="2" width="21.75" style="1" customWidth="1"/>
    <col min="3" max="3" width="31.25" style="1" customWidth="1"/>
    <col min="4" max="16384" width="9" style="1"/>
  </cols>
  <sheetData>
    <row r="1" spans="1:9" ht="27.75" customHeight="1">
      <c r="A1" s="10" t="s">
        <v>9</v>
      </c>
      <c r="B1" s="62" t="s">
        <v>34</v>
      </c>
    </row>
    <row r="2" spans="1:9" ht="27.75" customHeight="1">
      <c r="A2" s="11" t="s">
        <v>10</v>
      </c>
      <c r="B2" s="65"/>
    </row>
    <row r="3" spans="1:9" ht="32.25" customHeight="1">
      <c r="A3" s="1" t="s">
        <v>36</v>
      </c>
    </row>
    <row r="4" spans="1:9" ht="30" customHeight="1" thickBot="1">
      <c r="A4" s="7">
        <v>1</v>
      </c>
      <c r="B4" s="8" t="str">
        <f>IF(B2,B2,"")</f>
        <v/>
      </c>
      <c r="C4" s="9" t="str">
        <f>IF(B2,TEXT(B4,"aaaa"),"")</f>
        <v/>
      </c>
    </row>
    <row r="5" spans="1:9" ht="19.5" customHeight="1" thickTop="1">
      <c r="A5" s="2" t="s">
        <v>37</v>
      </c>
    </row>
    <row r="6" spans="1:9" ht="30" customHeight="1">
      <c r="A6" s="3" t="s">
        <v>23</v>
      </c>
      <c r="B6" s="3" t="s">
        <v>1</v>
      </c>
      <c r="C6" s="3" t="s">
        <v>2</v>
      </c>
    </row>
    <row r="7" spans="1:9" ht="30" customHeight="1">
      <c r="A7" s="63"/>
      <c r="B7" s="37"/>
      <c r="C7" s="63"/>
      <c r="G7" s="1" t="s">
        <v>34</v>
      </c>
      <c r="H7" s="1" t="s">
        <v>19</v>
      </c>
      <c r="I7" s="1" t="s">
        <v>4</v>
      </c>
    </row>
    <row r="8" spans="1:9" ht="30" customHeight="1">
      <c r="A8" s="63"/>
      <c r="B8" s="37"/>
      <c r="C8" s="63"/>
      <c r="G8" s="1" t="s">
        <v>35</v>
      </c>
      <c r="H8" s="1" t="s">
        <v>20</v>
      </c>
      <c r="I8" s="1" t="s">
        <v>17</v>
      </c>
    </row>
    <row r="9" spans="1:9" ht="30" customHeight="1">
      <c r="A9" s="63"/>
      <c r="B9" s="37"/>
      <c r="C9" s="63"/>
      <c r="H9" s="1" t="s">
        <v>21</v>
      </c>
      <c r="I9" s="1" t="s">
        <v>18</v>
      </c>
    </row>
    <row r="10" spans="1:9" ht="30" customHeight="1">
      <c r="A10" s="63"/>
      <c r="B10" s="37"/>
      <c r="C10" s="63"/>
      <c r="H10" s="1" t="s">
        <v>22</v>
      </c>
      <c r="I10" s="1" t="s">
        <v>5</v>
      </c>
    </row>
    <row r="11" spans="1:9" ht="30" customHeight="1" thickBot="1">
      <c r="A11" s="63"/>
      <c r="B11" s="37"/>
      <c r="C11" s="64"/>
      <c r="H11" s="1" t="s">
        <v>7</v>
      </c>
    </row>
    <row r="12" spans="1:9" ht="30" customHeight="1" thickBot="1">
      <c r="B12" s="4"/>
      <c r="C12" s="5">
        <f>SUM(B7:B10)</f>
        <v>0</v>
      </c>
      <c r="H12" s="1" t="s">
        <v>5</v>
      </c>
    </row>
    <row r="13" spans="1:9" ht="5.25" customHeight="1"/>
    <row r="14" spans="1:9" ht="19.5" customHeight="1">
      <c r="A14" s="6" t="s">
        <v>38</v>
      </c>
    </row>
    <row r="15" spans="1:9" ht="30" customHeight="1">
      <c r="A15" s="3" t="s">
        <v>23</v>
      </c>
      <c r="B15" s="3" t="s">
        <v>1</v>
      </c>
      <c r="C15" s="3" t="s">
        <v>2</v>
      </c>
    </row>
    <row r="16" spans="1:9" ht="30" customHeight="1">
      <c r="A16" s="63"/>
      <c r="B16" s="37"/>
      <c r="C16" s="63"/>
      <c r="G16" s="1">
        <f>SUMIF($A$16:$A$21,"野菜/果物",$B$16:$B$21)</f>
        <v>0</v>
      </c>
      <c r="H16" s="1" t="s">
        <v>24</v>
      </c>
      <c r="I16" s="1" t="s">
        <v>29</v>
      </c>
    </row>
    <row r="17" spans="1:9" ht="30" customHeight="1">
      <c r="A17" s="63"/>
      <c r="B17" s="37"/>
      <c r="C17" s="63"/>
      <c r="G17" s="1">
        <f>SUMIF($A$16:$A$21,"魚/貝など",$B$16:$B$21)</f>
        <v>0</v>
      </c>
      <c r="H17" s="1" t="s">
        <v>25</v>
      </c>
      <c r="I17" s="1" t="s">
        <v>30</v>
      </c>
    </row>
    <row r="18" spans="1:9" ht="30" customHeight="1">
      <c r="A18" s="63"/>
      <c r="B18" s="37"/>
      <c r="C18" s="63"/>
      <c r="G18" s="1">
        <f>SUMIF($A$16:$A$21,"肉",$B$16:$B$21)</f>
        <v>0</v>
      </c>
      <c r="H18" s="1" t="s">
        <v>6</v>
      </c>
      <c r="I18" s="1" t="s">
        <v>31</v>
      </c>
    </row>
    <row r="19" spans="1:9" ht="30" customHeight="1">
      <c r="A19" s="63"/>
      <c r="B19" s="37"/>
      <c r="C19" s="63"/>
      <c r="G19" s="1">
        <f>SUMIF($A$16:$A$21,"たまご/牛乳",$B$16:$B$21)</f>
        <v>0</v>
      </c>
      <c r="H19" s="1" t="s">
        <v>26</v>
      </c>
      <c r="I19" s="1" t="s">
        <v>32</v>
      </c>
    </row>
    <row r="20" spans="1:9" ht="30" customHeight="1">
      <c r="A20" s="63"/>
      <c r="B20" s="37"/>
      <c r="C20" s="63"/>
      <c r="G20" s="1">
        <f>SUMIF($A$16:$A$21,"お菓子",$B$16:$B$21)</f>
        <v>0</v>
      </c>
      <c r="H20" s="1" t="s">
        <v>27</v>
      </c>
      <c r="I20" s="1" t="s">
        <v>33</v>
      </c>
    </row>
    <row r="21" spans="1:9" ht="30" customHeight="1">
      <c r="A21" s="63"/>
      <c r="B21" s="37"/>
      <c r="C21" s="63"/>
      <c r="G21" s="1">
        <f>SUMIF($A$16:$A$21,"その他（パン、ごはん、麺類など）",$B$16:$B$21)</f>
        <v>0</v>
      </c>
      <c r="H21" s="1" t="s">
        <v>28</v>
      </c>
      <c r="I21" s="1" t="s">
        <v>5</v>
      </c>
    </row>
  </sheetData>
  <phoneticPr fontId="1"/>
  <dataValidations count="5">
    <dataValidation type="list" allowBlank="1" showInputMessage="1" showErrorMessage="1" sqref="C7:C11" xr:uid="{095F0443-833E-4FE9-ADD7-0A31FB3A7069}">
      <formula1>$I$7:$I$10</formula1>
    </dataValidation>
    <dataValidation type="list" allowBlank="1" showInputMessage="1" showErrorMessage="1" sqref="A7:A11" xr:uid="{6A46F0AE-53ED-445D-B02D-C5FA0984681B}">
      <formula1>$H$7:$H$12</formula1>
    </dataValidation>
    <dataValidation type="list" allowBlank="1" showInputMessage="1" showErrorMessage="1" sqref="B1" xr:uid="{79C78985-9204-476E-862E-0A02844703AB}">
      <formula1>$G$7:$G$8</formula1>
    </dataValidation>
    <dataValidation type="list" allowBlank="1" showInputMessage="1" showErrorMessage="1" sqref="A16:A21" xr:uid="{27564FBA-F33B-4A4F-9FD4-B4611A892E6B}">
      <formula1>$H$16:$H$21</formula1>
    </dataValidation>
    <dataValidation type="list" allowBlank="1" showInputMessage="1" showErrorMessage="1" sqref="C16:C21" xr:uid="{4E1E29D0-F0B7-40E8-BF7F-44EF2825C287}">
      <formula1>$I$16:$I$21</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26DD4-470A-467A-88C1-A29E7B02623C}">
  <dimension ref="A1:I21"/>
  <sheetViews>
    <sheetView view="pageBreakPreview" topLeftCell="A13" zoomScaleNormal="100" zoomScaleSheetLayoutView="100" workbookViewId="0">
      <selection activeCell="C4" sqref="C4"/>
    </sheetView>
  </sheetViews>
  <sheetFormatPr defaultRowHeight="13.5"/>
  <cols>
    <col min="1" max="1" width="32" style="1" customWidth="1"/>
    <col min="2" max="2" width="21.75" style="1" customWidth="1"/>
    <col min="3" max="3" width="31.25" style="1" customWidth="1"/>
    <col min="4" max="16384" width="9" style="1"/>
  </cols>
  <sheetData>
    <row r="1" spans="1:9" ht="27.75" customHeight="1">
      <c r="A1" s="35"/>
      <c r="B1" s="66"/>
    </row>
    <row r="2" spans="1:9" ht="27.75" customHeight="1">
      <c r="A2" s="35"/>
      <c r="B2" s="36"/>
    </row>
    <row r="3" spans="1:9" ht="32.25" customHeight="1">
      <c r="A3" s="1" t="s">
        <v>36</v>
      </c>
    </row>
    <row r="4" spans="1:9" ht="30" customHeight="1" thickBot="1">
      <c r="A4" s="7">
        <f>'1日目'!A4+1</f>
        <v>2</v>
      </c>
      <c r="B4" s="8" t="str">
        <f>IF('1日目'!B2,'1日目'!B2+A4-1,"")</f>
        <v/>
      </c>
      <c r="C4" s="9" t="str">
        <f>IF('1日目'!B2,TEXT(B4,"aaaa"),"")</f>
        <v/>
      </c>
    </row>
    <row r="5" spans="1:9" ht="19.5" customHeight="1" thickTop="1">
      <c r="A5" s="2" t="s">
        <v>37</v>
      </c>
    </row>
    <row r="6" spans="1:9" ht="30" customHeight="1">
      <c r="A6" s="3" t="s">
        <v>23</v>
      </c>
      <c r="B6" s="3" t="s">
        <v>1</v>
      </c>
      <c r="C6" s="3" t="s">
        <v>2</v>
      </c>
    </row>
    <row r="7" spans="1:9" ht="30" customHeight="1">
      <c r="A7" s="63"/>
      <c r="B7" s="37"/>
      <c r="C7" s="63"/>
      <c r="G7" s="1" t="s">
        <v>34</v>
      </c>
      <c r="H7" s="1" t="s">
        <v>19</v>
      </c>
      <c r="I7" s="1" t="s">
        <v>4</v>
      </c>
    </row>
    <row r="8" spans="1:9" ht="30" customHeight="1">
      <c r="A8" s="63"/>
      <c r="B8" s="37"/>
      <c r="C8" s="63"/>
      <c r="G8" s="1" t="s">
        <v>35</v>
      </c>
      <c r="H8" s="1" t="s">
        <v>20</v>
      </c>
      <c r="I8" s="1" t="s">
        <v>17</v>
      </c>
    </row>
    <row r="9" spans="1:9" ht="30" customHeight="1">
      <c r="A9" s="63"/>
      <c r="B9" s="37"/>
      <c r="C9" s="63"/>
      <c r="H9" s="1" t="s">
        <v>21</v>
      </c>
      <c r="I9" s="1" t="s">
        <v>18</v>
      </c>
    </row>
    <row r="10" spans="1:9" ht="30" customHeight="1">
      <c r="A10" s="63"/>
      <c r="B10" s="37"/>
      <c r="C10" s="63"/>
      <c r="H10" s="1" t="s">
        <v>22</v>
      </c>
      <c r="I10" s="1" t="s">
        <v>5</v>
      </c>
    </row>
    <row r="11" spans="1:9" ht="30" customHeight="1" thickBot="1">
      <c r="A11" s="63"/>
      <c r="B11" s="37"/>
      <c r="C11" s="64"/>
      <c r="H11" s="1" t="s">
        <v>7</v>
      </c>
    </row>
    <row r="12" spans="1:9" ht="30" customHeight="1" thickBot="1">
      <c r="B12" s="4"/>
      <c r="C12" s="5">
        <f>SUM(B7:B10)</f>
        <v>0</v>
      </c>
      <c r="H12" s="1" t="s">
        <v>5</v>
      </c>
    </row>
    <row r="13" spans="1:9" ht="5.25" customHeight="1"/>
    <row r="14" spans="1:9" ht="19.5" customHeight="1">
      <c r="A14" s="6" t="s">
        <v>38</v>
      </c>
    </row>
    <row r="15" spans="1:9" ht="30" customHeight="1">
      <c r="A15" s="3" t="s">
        <v>23</v>
      </c>
      <c r="B15" s="3" t="s">
        <v>1</v>
      </c>
      <c r="C15" s="3" t="s">
        <v>2</v>
      </c>
      <c r="E15" s="67"/>
    </row>
    <row r="16" spans="1:9" ht="30" customHeight="1">
      <c r="A16" s="63"/>
      <c r="B16" s="37"/>
      <c r="C16" s="63"/>
      <c r="G16" s="1">
        <f>SUMIF($A$16:$A$21,"野菜/果物",$B$16:$B$21)</f>
        <v>0</v>
      </c>
      <c r="H16" s="1" t="s">
        <v>24</v>
      </c>
      <c r="I16" s="1" t="s">
        <v>29</v>
      </c>
    </row>
    <row r="17" spans="1:9" ht="30" customHeight="1">
      <c r="A17" s="63"/>
      <c r="B17" s="37"/>
      <c r="C17" s="63"/>
      <c r="G17" s="1">
        <f>SUMIF($A$16:$A$21,"魚/貝など",$B$16:$B$21)</f>
        <v>0</v>
      </c>
      <c r="H17" s="1" t="s">
        <v>25</v>
      </c>
      <c r="I17" s="1" t="s">
        <v>30</v>
      </c>
    </row>
    <row r="18" spans="1:9" ht="30" customHeight="1">
      <c r="A18" s="63"/>
      <c r="B18" s="37"/>
      <c r="C18" s="63"/>
      <c r="G18" s="1">
        <f>SUMIF($A$16:$A$21,"肉",$B$16:$B$21)</f>
        <v>0</v>
      </c>
      <c r="H18" s="1" t="s">
        <v>6</v>
      </c>
      <c r="I18" s="1" t="s">
        <v>31</v>
      </c>
    </row>
    <row r="19" spans="1:9" ht="30" customHeight="1">
      <c r="A19" s="63"/>
      <c r="B19" s="37"/>
      <c r="C19" s="63"/>
      <c r="G19" s="1">
        <f>SUMIF($A$16:$A$21,"たまご/牛乳",$B$16:$B$21)</f>
        <v>0</v>
      </c>
      <c r="H19" s="1" t="s">
        <v>26</v>
      </c>
      <c r="I19" s="1" t="s">
        <v>32</v>
      </c>
    </row>
    <row r="20" spans="1:9" ht="30" customHeight="1">
      <c r="A20" s="63"/>
      <c r="B20" s="37"/>
      <c r="C20" s="63"/>
      <c r="G20" s="1">
        <f>SUMIF($A$16:$A$21,"お菓子",$B$16:$B$21)</f>
        <v>0</v>
      </c>
      <c r="H20" s="1" t="s">
        <v>27</v>
      </c>
      <c r="I20" s="1" t="s">
        <v>33</v>
      </c>
    </row>
    <row r="21" spans="1:9" ht="30" customHeight="1">
      <c r="A21" s="63"/>
      <c r="B21" s="37"/>
      <c r="C21" s="63"/>
      <c r="G21" s="1">
        <f>SUMIF($A$16:$A$21,"その他（パン、ごはん、麺類など）",$B$16:$B$21)</f>
        <v>0</v>
      </c>
      <c r="H21" s="1" t="s">
        <v>28</v>
      </c>
      <c r="I21" s="1" t="s">
        <v>5</v>
      </c>
    </row>
  </sheetData>
  <phoneticPr fontId="1"/>
  <dataValidations count="5">
    <dataValidation type="list" allowBlank="1" showInputMessage="1" showErrorMessage="1" sqref="C16:C21" xr:uid="{41598FA8-D3FD-46BA-9823-31E5C9B4C400}">
      <formula1>$I$16:$I$21</formula1>
    </dataValidation>
    <dataValidation type="list" allowBlank="1" showInputMessage="1" showErrorMessage="1" sqref="A16:A21" xr:uid="{10F90F36-536D-4FA1-A625-5C241E1A8593}">
      <formula1>$H$16:$H$21</formula1>
    </dataValidation>
    <dataValidation type="list" allowBlank="1" showInputMessage="1" showErrorMessage="1" sqref="B1" xr:uid="{60DC26E7-4C5D-44DD-9147-8B9C46FB1F97}">
      <formula1>$G$7:$G$8</formula1>
    </dataValidation>
    <dataValidation type="list" allowBlank="1" showInputMessage="1" showErrorMessage="1" sqref="A7:A11" xr:uid="{3D9C5A1F-4019-4C21-BFB6-F3218212C49A}">
      <formula1>$H$7:$H$12</formula1>
    </dataValidation>
    <dataValidation type="list" allowBlank="1" showInputMessage="1" showErrorMessage="1" sqref="C7:C11" xr:uid="{EA0316CF-FFAB-4ED5-BDCC-514597F78EEF}">
      <formula1>$I$7:$I$10</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B2A85-B182-4276-B655-CABC586A78E4}">
  <dimension ref="A1:I21"/>
  <sheetViews>
    <sheetView view="pageBreakPreview" zoomScaleNormal="100" zoomScaleSheetLayoutView="100" workbookViewId="0">
      <selection activeCell="C5" sqref="C5"/>
    </sheetView>
  </sheetViews>
  <sheetFormatPr defaultRowHeight="13.5"/>
  <cols>
    <col min="1" max="1" width="32" style="1" customWidth="1"/>
    <col min="2" max="2" width="21.75" style="1" customWidth="1"/>
    <col min="3" max="3" width="31.25" style="1" customWidth="1"/>
    <col min="4" max="16384" width="9" style="1"/>
  </cols>
  <sheetData>
    <row r="1" spans="1:9" ht="27.75" customHeight="1">
      <c r="A1" s="35"/>
      <c r="B1" s="66"/>
    </row>
    <row r="2" spans="1:9" ht="27.75" customHeight="1">
      <c r="A2" s="35"/>
      <c r="B2" s="36"/>
    </row>
    <row r="3" spans="1:9" ht="32.25" customHeight="1">
      <c r="A3" s="1" t="s">
        <v>36</v>
      </c>
    </row>
    <row r="4" spans="1:9" ht="30" customHeight="1" thickBot="1">
      <c r="A4" s="7">
        <f>'1日目'!A4+2</f>
        <v>3</v>
      </c>
      <c r="B4" s="8" t="str">
        <f>IF('1日目'!B2,'1日目'!B2+A4-1,"")</f>
        <v/>
      </c>
      <c r="C4" s="9" t="str">
        <f>IF('1日目'!B2,TEXT(B4,"aaaa"),"")</f>
        <v/>
      </c>
    </row>
    <row r="5" spans="1:9" ht="19.5" customHeight="1" thickTop="1">
      <c r="A5" s="2" t="s">
        <v>37</v>
      </c>
    </row>
    <row r="6" spans="1:9" ht="30" customHeight="1">
      <c r="A6" s="3" t="s">
        <v>23</v>
      </c>
      <c r="B6" s="3" t="s">
        <v>1</v>
      </c>
      <c r="C6" s="3" t="s">
        <v>2</v>
      </c>
    </row>
    <row r="7" spans="1:9" ht="30" customHeight="1">
      <c r="A7" s="63"/>
      <c r="B7" s="37"/>
      <c r="C7" s="63"/>
      <c r="G7" s="1" t="s">
        <v>34</v>
      </c>
      <c r="H7" s="1" t="s">
        <v>19</v>
      </c>
      <c r="I7" s="1" t="s">
        <v>4</v>
      </c>
    </row>
    <row r="8" spans="1:9" ht="30" customHeight="1">
      <c r="A8" s="63"/>
      <c r="B8" s="37"/>
      <c r="C8" s="63"/>
      <c r="G8" s="1" t="s">
        <v>35</v>
      </c>
      <c r="H8" s="1" t="s">
        <v>20</v>
      </c>
      <c r="I8" s="1" t="s">
        <v>17</v>
      </c>
    </row>
    <row r="9" spans="1:9" ht="30" customHeight="1">
      <c r="A9" s="63"/>
      <c r="B9" s="37"/>
      <c r="C9" s="63"/>
      <c r="H9" s="1" t="s">
        <v>21</v>
      </c>
      <c r="I9" s="1" t="s">
        <v>18</v>
      </c>
    </row>
    <row r="10" spans="1:9" ht="30" customHeight="1">
      <c r="A10" s="63"/>
      <c r="B10" s="37"/>
      <c r="C10" s="63"/>
      <c r="H10" s="1" t="s">
        <v>22</v>
      </c>
      <c r="I10" s="1" t="s">
        <v>5</v>
      </c>
    </row>
    <row r="11" spans="1:9" ht="30" customHeight="1" thickBot="1">
      <c r="A11" s="63"/>
      <c r="B11" s="37"/>
      <c r="C11" s="64"/>
      <c r="H11" s="1" t="s">
        <v>7</v>
      </c>
    </row>
    <row r="12" spans="1:9" ht="30" customHeight="1" thickBot="1">
      <c r="B12" s="4"/>
      <c r="C12" s="5">
        <f>SUM(B7:B10)</f>
        <v>0</v>
      </c>
      <c r="H12" s="1" t="s">
        <v>5</v>
      </c>
    </row>
    <row r="13" spans="1:9" ht="5.25" customHeight="1"/>
    <row r="14" spans="1:9" ht="19.5" customHeight="1">
      <c r="A14" s="6" t="s">
        <v>38</v>
      </c>
    </row>
    <row r="15" spans="1:9" ht="30" customHeight="1">
      <c r="A15" s="3" t="s">
        <v>23</v>
      </c>
      <c r="B15" s="3" t="s">
        <v>1</v>
      </c>
      <c r="C15" s="3" t="s">
        <v>2</v>
      </c>
      <c r="E15" s="67"/>
    </row>
    <row r="16" spans="1:9" ht="30" customHeight="1">
      <c r="A16" s="63"/>
      <c r="B16" s="37"/>
      <c r="C16" s="63"/>
      <c r="G16" s="1">
        <f>SUMIF($A$16:$A$21,"野菜/果物",$B$16:$B$21)</f>
        <v>0</v>
      </c>
      <c r="H16" s="1" t="s">
        <v>24</v>
      </c>
      <c r="I16" s="1" t="s">
        <v>29</v>
      </c>
    </row>
    <row r="17" spans="1:9" ht="30" customHeight="1">
      <c r="A17" s="63"/>
      <c r="B17" s="37"/>
      <c r="C17" s="63"/>
      <c r="G17" s="1">
        <f>SUMIF($A$16:$A$21,"魚/貝など",$B$16:$B$21)</f>
        <v>0</v>
      </c>
      <c r="H17" s="1" t="s">
        <v>25</v>
      </c>
      <c r="I17" s="1" t="s">
        <v>30</v>
      </c>
    </row>
    <row r="18" spans="1:9" ht="30" customHeight="1">
      <c r="A18" s="63"/>
      <c r="B18" s="37"/>
      <c r="C18" s="63"/>
      <c r="G18" s="1">
        <f>SUMIF($A$16:$A$21,"肉",$B$16:$B$21)</f>
        <v>0</v>
      </c>
      <c r="H18" s="1" t="s">
        <v>6</v>
      </c>
      <c r="I18" s="1" t="s">
        <v>31</v>
      </c>
    </row>
    <row r="19" spans="1:9" ht="30" customHeight="1">
      <c r="A19" s="63"/>
      <c r="B19" s="37"/>
      <c r="C19" s="63"/>
      <c r="G19" s="1">
        <f>SUMIF($A$16:$A$21,"たまご/牛乳",$B$16:$B$21)</f>
        <v>0</v>
      </c>
      <c r="H19" s="1" t="s">
        <v>26</v>
      </c>
      <c r="I19" s="1" t="s">
        <v>32</v>
      </c>
    </row>
    <row r="20" spans="1:9" ht="30" customHeight="1">
      <c r="A20" s="63"/>
      <c r="B20" s="37"/>
      <c r="C20" s="63"/>
      <c r="G20" s="1">
        <f>SUMIF($A$16:$A$21,"お菓子",$B$16:$B$21)</f>
        <v>0</v>
      </c>
      <c r="H20" s="1" t="s">
        <v>27</v>
      </c>
      <c r="I20" s="1" t="s">
        <v>33</v>
      </c>
    </row>
    <row r="21" spans="1:9" ht="30" customHeight="1">
      <c r="A21" s="63"/>
      <c r="B21" s="37"/>
      <c r="C21" s="63"/>
      <c r="G21" s="1">
        <f>SUMIF($A$16:$A$21,"その他（パン、ごはん、麺類など）",$B$16:$B$21)</f>
        <v>0</v>
      </c>
      <c r="H21" s="1" t="s">
        <v>28</v>
      </c>
      <c r="I21" s="1" t="s">
        <v>5</v>
      </c>
    </row>
  </sheetData>
  <phoneticPr fontId="1"/>
  <dataValidations count="5">
    <dataValidation type="list" allowBlank="1" showInputMessage="1" showErrorMessage="1" sqref="C7:C11" xr:uid="{4DA18BE0-A5FD-47FF-8D9D-7F71EC7906EB}">
      <formula1>$I$7:$I$10</formula1>
    </dataValidation>
    <dataValidation type="list" allowBlank="1" showInputMessage="1" showErrorMessage="1" sqref="A7:A11" xr:uid="{7DAC8698-77CF-4CBA-89CD-C749D99BEB36}">
      <formula1>$H$7:$H$12</formula1>
    </dataValidation>
    <dataValidation type="list" allowBlank="1" showInputMessage="1" showErrorMessage="1" sqref="B1" xr:uid="{42A2F06B-6369-49DE-A8C8-C5359ECC6A3C}">
      <formula1>$G$7:$G$8</formula1>
    </dataValidation>
    <dataValidation type="list" allowBlank="1" showInputMessage="1" showErrorMessage="1" sqref="A16:A21" xr:uid="{EFDD7A5E-41DE-4551-B448-ED5403A8CCFD}">
      <formula1>$H$16:$H$21</formula1>
    </dataValidation>
    <dataValidation type="list" allowBlank="1" showInputMessage="1" showErrorMessage="1" sqref="C16:C21" xr:uid="{2292843C-C027-477B-BA78-F1C4C6C711D0}">
      <formula1>$I$16:$I$21</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02D79-8271-4996-860B-B09A18F0EAE6}">
  <dimension ref="A1:I21"/>
  <sheetViews>
    <sheetView view="pageBreakPreview" zoomScaleNormal="100" zoomScaleSheetLayoutView="100" workbookViewId="0">
      <selection activeCell="C5" sqref="C5"/>
    </sheetView>
  </sheetViews>
  <sheetFormatPr defaultRowHeight="13.5"/>
  <cols>
    <col min="1" max="1" width="32" style="1" customWidth="1"/>
    <col min="2" max="2" width="21.75" style="1" customWidth="1"/>
    <col min="3" max="3" width="31.25" style="1" customWidth="1"/>
    <col min="4" max="16384" width="9" style="1"/>
  </cols>
  <sheetData>
    <row r="1" spans="1:9" ht="27.75" customHeight="1">
      <c r="A1" s="35"/>
      <c r="B1" s="66"/>
    </row>
    <row r="2" spans="1:9" ht="27.75" customHeight="1">
      <c r="A2" s="35"/>
      <c r="B2" s="36"/>
    </row>
    <row r="3" spans="1:9" ht="32.25" customHeight="1">
      <c r="A3" s="1" t="s">
        <v>36</v>
      </c>
    </row>
    <row r="4" spans="1:9" ht="30" customHeight="1" thickBot="1">
      <c r="A4" s="7">
        <f>'1日目'!A4+3</f>
        <v>4</v>
      </c>
      <c r="B4" s="8" t="str">
        <f>IF('1日目'!B2,'1日目'!B2+A4-1,"")</f>
        <v/>
      </c>
      <c r="C4" s="9" t="str">
        <f>IF('1日目'!B2,TEXT(B4,"aaaa"),"")</f>
        <v/>
      </c>
    </row>
    <row r="5" spans="1:9" ht="19.5" customHeight="1" thickTop="1">
      <c r="A5" s="2" t="s">
        <v>37</v>
      </c>
    </row>
    <row r="6" spans="1:9" ht="30" customHeight="1">
      <c r="A6" s="3" t="s">
        <v>23</v>
      </c>
      <c r="B6" s="3" t="s">
        <v>1</v>
      </c>
      <c r="C6" s="3" t="s">
        <v>2</v>
      </c>
    </row>
    <row r="7" spans="1:9" ht="30" customHeight="1">
      <c r="A7" s="63"/>
      <c r="B7" s="37"/>
      <c r="C7" s="63"/>
      <c r="G7" s="1" t="s">
        <v>34</v>
      </c>
      <c r="H7" s="1" t="s">
        <v>19</v>
      </c>
      <c r="I7" s="1" t="s">
        <v>4</v>
      </c>
    </row>
    <row r="8" spans="1:9" ht="30" customHeight="1">
      <c r="A8" s="63"/>
      <c r="B8" s="37"/>
      <c r="C8" s="63"/>
      <c r="G8" s="1" t="s">
        <v>35</v>
      </c>
      <c r="H8" s="1" t="s">
        <v>20</v>
      </c>
      <c r="I8" s="1" t="s">
        <v>17</v>
      </c>
    </row>
    <row r="9" spans="1:9" ht="30" customHeight="1">
      <c r="A9" s="63"/>
      <c r="B9" s="37"/>
      <c r="C9" s="63"/>
      <c r="H9" s="1" t="s">
        <v>21</v>
      </c>
      <c r="I9" s="1" t="s">
        <v>18</v>
      </c>
    </row>
    <row r="10" spans="1:9" ht="30" customHeight="1">
      <c r="A10" s="63"/>
      <c r="B10" s="37"/>
      <c r="C10" s="63"/>
      <c r="H10" s="1" t="s">
        <v>22</v>
      </c>
      <c r="I10" s="1" t="s">
        <v>5</v>
      </c>
    </row>
    <row r="11" spans="1:9" ht="30" customHeight="1" thickBot="1">
      <c r="A11" s="63"/>
      <c r="B11" s="37"/>
      <c r="C11" s="64"/>
      <c r="H11" s="1" t="s">
        <v>7</v>
      </c>
    </row>
    <row r="12" spans="1:9" ht="30" customHeight="1" thickBot="1">
      <c r="B12" s="4"/>
      <c r="C12" s="5">
        <f>SUM(B7:B10)</f>
        <v>0</v>
      </c>
      <c r="H12" s="1" t="s">
        <v>5</v>
      </c>
    </row>
    <row r="13" spans="1:9" ht="5.25" customHeight="1"/>
    <row r="14" spans="1:9" ht="19.5" customHeight="1">
      <c r="A14" s="6" t="s">
        <v>38</v>
      </c>
    </row>
    <row r="15" spans="1:9" ht="30" customHeight="1">
      <c r="A15" s="3" t="s">
        <v>23</v>
      </c>
      <c r="B15" s="3" t="s">
        <v>1</v>
      </c>
      <c r="C15" s="3" t="s">
        <v>2</v>
      </c>
      <c r="E15" s="67"/>
    </row>
    <row r="16" spans="1:9" ht="30" customHeight="1">
      <c r="A16" s="63"/>
      <c r="B16" s="37"/>
      <c r="C16" s="63"/>
      <c r="G16" s="1">
        <f>SUMIF($A$16:$A$21,"野菜/果物",$B$16:$B$21)</f>
        <v>0</v>
      </c>
      <c r="H16" s="1" t="s">
        <v>24</v>
      </c>
      <c r="I16" s="1" t="s">
        <v>29</v>
      </c>
    </row>
    <row r="17" spans="1:9" ht="30" customHeight="1">
      <c r="A17" s="63"/>
      <c r="B17" s="37"/>
      <c r="C17" s="63"/>
      <c r="G17" s="1">
        <f>SUMIF($A$16:$A$21,"魚/貝など",$B$16:$B$21)</f>
        <v>0</v>
      </c>
      <c r="H17" s="1" t="s">
        <v>25</v>
      </c>
      <c r="I17" s="1" t="s">
        <v>30</v>
      </c>
    </row>
    <row r="18" spans="1:9" ht="30" customHeight="1">
      <c r="A18" s="63"/>
      <c r="B18" s="37"/>
      <c r="C18" s="63"/>
      <c r="G18" s="1">
        <f>SUMIF($A$16:$A$21,"肉",$B$16:$B$21)</f>
        <v>0</v>
      </c>
      <c r="H18" s="1" t="s">
        <v>6</v>
      </c>
      <c r="I18" s="1" t="s">
        <v>31</v>
      </c>
    </row>
    <row r="19" spans="1:9" ht="30" customHeight="1">
      <c r="A19" s="63"/>
      <c r="B19" s="37"/>
      <c r="C19" s="63"/>
      <c r="G19" s="1">
        <f>SUMIF($A$16:$A$21,"たまご/牛乳",$B$16:$B$21)</f>
        <v>0</v>
      </c>
      <c r="H19" s="1" t="s">
        <v>26</v>
      </c>
      <c r="I19" s="1" t="s">
        <v>32</v>
      </c>
    </row>
    <row r="20" spans="1:9" ht="30" customHeight="1">
      <c r="A20" s="63"/>
      <c r="B20" s="37"/>
      <c r="C20" s="63"/>
      <c r="G20" s="1">
        <f>SUMIF($A$16:$A$21,"お菓子",$B$16:$B$21)</f>
        <v>0</v>
      </c>
      <c r="H20" s="1" t="s">
        <v>27</v>
      </c>
      <c r="I20" s="1" t="s">
        <v>33</v>
      </c>
    </row>
    <row r="21" spans="1:9" ht="30" customHeight="1">
      <c r="A21" s="63"/>
      <c r="B21" s="37"/>
      <c r="C21" s="63"/>
      <c r="G21" s="1">
        <f>SUMIF($A$16:$A$21,"その他（パン、ごはん、麺類など）",$B$16:$B$21)</f>
        <v>0</v>
      </c>
      <c r="H21" s="1" t="s">
        <v>28</v>
      </c>
      <c r="I21" s="1" t="s">
        <v>5</v>
      </c>
    </row>
  </sheetData>
  <phoneticPr fontId="1"/>
  <dataValidations count="5">
    <dataValidation type="list" allowBlank="1" showInputMessage="1" showErrorMessage="1" sqref="C16:C21" xr:uid="{C3E63A6E-720E-464E-871C-134E868F29DE}">
      <formula1>$I$16:$I$21</formula1>
    </dataValidation>
    <dataValidation type="list" allowBlank="1" showInputMessage="1" showErrorMessage="1" sqref="A16:A21" xr:uid="{2C526F05-0CDE-4297-BC21-FBC7E01DE956}">
      <formula1>$H$16:$H$21</formula1>
    </dataValidation>
    <dataValidation type="list" allowBlank="1" showInputMessage="1" showErrorMessage="1" sqref="B1" xr:uid="{0CDED737-96F1-40FC-9F16-01CEEE578B4D}">
      <formula1>$G$7:$G$8</formula1>
    </dataValidation>
    <dataValidation type="list" allowBlank="1" showInputMessage="1" showErrorMessage="1" sqref="A7:A11" xr:uid="{C7F07C18-701E-43CC-B43C-ECC3CDCBCF1F}">
      <formula1>$H$7:$H$12</formula1>
    </dataValidation>
    <dataValidation type="list" allowBlank="1" showInputMessage="1" showErrorMessage="1" sqref="C7:C11" xr:uid="{9384E6B1-369A-4B51-B9B8-794CCF4FBFCE}">
      <formula1>$I$7:$I$10</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25D24-32E7-4B6A-9C59-C764D8A51C0F}">
  <dimension ref="A1:I21"/>
  <sheetViews>
    <sheetView view="pageBreakPreview" zoomScaleNormal="100" zoomScaleSheetLayoutView="100" workbookViewId="0">
      <selection activeCell="C5" sqref="C5"/>
    </sheetView>
  </sheetViews>
  <sheetFormatPr defaultRowHeight="13.5"/>
  <cols>
    <col min="1" max="1" width="32" style="1" customWidth="1"/>
    <col min="2" max="2" width="21.75" style="1" customWidth="1"/>
    <col min="3" max="3" width="31.25" style="1" customWidth="1"/>
    <col min="4" max="16384" width="9" style="1"/>
  </cols>
  <sheetData>
    <row r="1" spans="1:9" ht="27.75" customHeight="1">
      <c r="A1" s="35"/>
      <c r="B1" s="66"/>
    </row>
    <row r="2" spans="1:9" ht="27.75" customHeight="1">
      <c r="A2" s="35"/>
      <c r="B2" s="36"/>
    </row>
    <row r="3" spans="1:9" ht="32.25" customHeight="1">
      <c r="A3" s="1" t="s">
        <v>36</v>
      </c>
    </row>
    <row r="4" spans="1:9" ht="30" customHeight="1" thickBot="1">
      <c r="A4" s="7">
        <f>'1日目'!A4+4</f>
        <v>5</v>
      </c>
      <c r="B4" s="8" t="str">
        <f>IF('1日目'!B2,'1日目'!B2+A4-1,"")</f>
        <v/>
      </c>
      <c r="C4" s="9" t="str">
        <f>IF('1日目'!B2,TEXT(B4,"aaaa"),"")</f>
        <v/>
      </c>
    </row>
    <row r="5" spans="1:9" ht="19.5" customHeight="1" thickTop="1">
      <c r="A5" s="2" t="s">
        <v>37</v>
      </c>
    </row>
    <row r="6" spans="1:9" ht="30" customHeight="1">
      <c r="A6" s="3" t="s">
        <v>23</v>
      </c>
      <c r="B6" s="3" t="s">
        <v>1</v>
      </c>
      <c r="C6" s="3" t="s">
        <v>2</v>
      </c>
    </row>
    <row r="7" spans="1:9" ht="30" customHeight="1">
      <c r="A7" s="63"/>
      <c r="B7" s="37"/>
      <c r="C7" s="63"/>
      <c r="G7" s="1" t="s">
        <v>34</v>
      </c>
      <c r="H7" s="1" t="s">
        <v>19</v>
      </c>
      <c r="I7" s="1" t="s">
        <v>4</v>
      </c>
    </row>
    <row r="8" spans="1:9" ht="30" customHeight="1">
      <c r="A8" s="63"/>
      <c r="B8" s="37"/>
      <c r="C8" s="63"/>
      <c r="G8" s="1" t="s">
        <v>35</v>
      </c>
      <c r="H8" s="1" t="s">
        <v>20</v>
      </c>
      <c r="I8" s="1" t="s">
        <v>17</v>
      </c>
    </row>
    <row r="9" spans="1:9" ht="30" customHeight="1">
      <c r="A9" s="63"/>
      <c r="B9" s="37"/>
      <c r="C9" s="63"/>
      <c r="H9" s="1" t="s">
        <v>21</v>
      </c>
      <c r="I9" s="1" t="s">
        <v>18</v>
      </c>
    </row>
    <row r="10" spans="1:9" ht="30" customHeight="1">
      <c r="A10" s="63"/>
      <c r="B10" s="37"/>
      <c r="C10" s="63"/>
      <c r="H10" s="1" t="s">
        <v>22</v>
      </c>
      <c r="I10" s="1" t="s">
        <v>5</v>
      </c>
    </row>
    <row r="11" spans="1:9" ht="30" customHeight="1" thickBot="1">
      <c r="A11" s="63"/>
      <c r="B11" s="37"/>
      <c r="C11" s="64"/>
      <c r="H11" s="1" t="s">
        <v>7</v>
      </c>
    </row>
    <row r="12" spans="1:9" ht="30" customHeight="1" thickBot="1">
      <c r="B12" s="4"/>
      <c r="C12" s="5">
        <f>SUM(B7:B10)</f>
        <v>0</v>
      </c>
      <c r="H12" s="1" t="s">
        <v>5</v>
      </c>
    </row>
    <row r="13" spans="1:9" ht="5.25" customHeight="1"/>
    <row r="14" spans="1:9" ht="19.5" customHeight="1">
      <c r="A14" s="6" t="s">
        <v>38</v>
      </c>
    </row>
    <row r="15" spans="1:9" ht="30" customHeight="1">
      <c r="A15" s="3" t="s">
        <v>23</v>
      </c>
      <c r="B15" s="3" t="s">
        <v>1</v>
      </c>
      <c r="C15" s="3" t="s">
        <v>2</v>
      </c>
      <c r="E15" s="67"/>
    </row>
    <row r="16" spans="1:9" ht="30" customHeight="1">
      <c r="A16" s="63"/>
      <c r="B16" s="37"/>
      <c r="C16" s="63"/>
      <c r="G16" s="1">
        <f>SUMIF($A$16:$A$21,"野菜/果物",$B$16:$B$21)</f>
        <v>0</v>
      </c>
      <c r="H16" s="1" t="s">
        <v>24</v>
      </c>
      <c r="I16" s="1" t="s">
        <v>29</v>
      </c>
    </row>
    <row r="17" spans="1:9" ht="30" customHeight="1">
      <c r="A17" s="63"/>
      <c r="B17" s="37"/>
      <c r="C17" s="63"/>
      <c r="G17" s="1">
        <f>SUMIF($A$16:$A$21,"魚/貝など",$B$16:$B$21)</f>
        <v>0</v>
      </c>
      <c r="H17" s="1" t="s">
        <v>25</v>
      </c>
      <c r="I17" s="1" t="s">
        <v>30</v>
      </c>
    </row>
    <row r="18" spans="1:9" ht="30" customHeight="1">
      <c r="A18" s="63"/>
      <c r="B18" s="37"/>
      <c r="C18" s="63"/>
      <c r="G18" s="1">
        <f>SUMIF($A$16:$A$21,"肉",$B$16:$B$21)</f>
        <v>0</v>
      </c>
      <c r="H18" s="1" t="s">
        <v>6</v>
      </c>
      <c r="I18" s="1" t="s">
        <v>31</v>
      </c>
    </row>
    <row r="19" spans="1:9" ht="30" customHeight="1">
      <c r="A19" s="63"/>
      <c r="B19" s="37"/>
      <c r="C19" s="63"/>
      <c r="G19" s="1">
        <f>SUMIF($A$16:$A$21,"たまご/牛乳",$B$16:$B$21)</f>
        <v>0</v>
      </c>
      <c r="H19" s="1" t="s">
        <v>26</v>
      </c>
      <c r="I19" s="1" t="s">
        <v>32</v>
      </c>
    </row>
    <row r="20" spans="1:9" ht="30" customHeight="1">
      <c r="A20" s="63"/>
      <c r="B20" s="37"/>
      <c r="C20" s="63"/>
      <c r="G20" s="1">
        <f>SUMIF($A$16:$A$21,"お菓子",$B$16:$B$21)</f>
        <v>0</v>
      </c>
      <c r="H20" s="1" t="s">
        <v>27</v>
      </c>
      <c r="I20" s="1" t="s">
        <v>33</v>
      </c>
    </row>
    <row r="21" spans="1:9" ht="30" customHeight="1">
      <c r="A21" s="63"/>
      <c r="B21" s="37"/>
      <c r="C21" s="63"/>
      <c r="G21" s="1">
        <f>SUMIF($A$16:$A$21,"その他（パン、ごはん、麺類など）",$B$16:$B$21)</f>
        <v>0</v>
      </c>
      <c r="H21" s="1" t="s">
        <v>28</v>
      </c>
      <c r="I21" s="1" t="s">
        <v>5</v>
      </c>
    </row>
  </sheetData>
  <phoneticPr fontId="1"/>
  <dataValidations count="5">
    <dataValidation type="list" allowBlank="1" showInputMessage="1" showErrorMessage="1" sqref="C7:C11" xr:uid="{BAE587CB-E756-426D-BC2A-8711B4A695B5}">
      <formula1>$I$7:$I$10</formula1>
    </dataValidation>
    <dataValidation type="list" allowBlank="1" showInputMessage="1" showErrorMessage="1" sqref="A7:A11" xr:uid="{4B0FE230-0407-4945-ADE5-F4D60957CB7E}">
      <formula1>$H$7:$H$12</formula1>
    </dataValidation>
    <dataValidation type="list" allowBlank="1" showInputMessage="1" showErrorMessage="1" sqref="B1" xr:uid="{5D7BEBC6-FC16-45B4-A506-EBC8E3C6E924}">
      <formula1>$G$7:$G$8</formula1>
    </dataValidation>
    <dataValidation type="list" allowBlank="1" showInputMessage="1" showErrorMessage="1" sqref="A16:A21" xr:uid="{F4797C38-4BC9-413B-B256-0E127ED4372F}">
      <formula1>$H$16:$H$21</formula1>
    </dataValidation>
    <dataValidation type="list" allowBlank="1" showInputMessage="1" showErrorMessage="1" sqref="C16:C21" xr:uid="{05734357-42FB-48E3-B53F-F42026A694B7}">
      <formula1>$I$16:$I$21</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E73ED-F5BA-4081-9C0F-9AE73CCF98C0}">
  <dimension ref="A1:I21"/>
  <sheetViews>
    <sheetView view="pageBreakPreview" zoomScaleNormal="100" zoomScaleSheetLayoutView="100" workbookViewId="0">
      <selection activeCell="C5" sqref="C5"/>
    </sheetView>
  </sheetViews>
  <sheetFormatPr defaultRowHeight="13.5"/>
  <cols>
    <col min="1" max="1" width="32" style="1" customWidth="1"/>
    <col min="2" max="2" width="21.75" style="1" customWidth="1"/>
    <col min="3" max="3" width="31.25" style="1" customWidth="1"/>
    <col min="4" max="16384" width="9" style="1"/>
  </cols>
  <sheetData>
    <row r="1" spans="1:9" ht="27.75" customHeight="1">
      <c r="A1" s="35"/>
      <c r="B1" s="66"/>
    </row>
    <row r="2" spans="1:9" ht="27.75" customHeight="1">
      <c r="A2" s="35"/>
      <c r="B2" s="36"/>
    </row>
    <row r="3" spans="1:9" ht="32.25" customHeight="1">
      <c r="A3" s="1" t="s">
        <v>36</v>
      </c>
    </row>
    <row r="4" spans="1:9" ht="30" customHeight="1" thickBot="1">
      <c r="A4" s="7">
        <f>'1日目'!A4+5</f>
        <v>6</v>
      </c>
      <c r="B4" s="8" t="str">
        <f>IF('1日目'!B2,'1日目'!B2+A4-1,"")</f>
        <v/>
      </c>
      <c r="C4" s="9" t="str">
        <f>IF('1日目'!B2,TEXT(B4,"aaaa"),"")</f>
        <v/>
      </c>
    </row>
    <row r="5" spans="1:9" ht="19.5" customHeight="1" thickTop="1">
      <c r="A5" s="2" t="s">
        <v>37</v>
      </c>
    </row>
    <row r="6" spans="1:9" ht="30" customHeight="1">
      <c r="A6" s="3" t="s">
        <v>23</v>
      </c>
      <c r="B6" s="3" t="s">
        <v>1</v>
      </c>
      <c r="C6" s="3" t="s">
        <v>2</v>
      </c>
    </row>
    <row r="7" spans="1:9" ht="30" customHeight="1">
      <c r="A7" s="63"/>
      <c r="B7" s="37"/>
      <c r="C7" s="63"/>
      <c r="G7" s="1" t="s">
        <v>34</v>
      </c>
      <c r="H7" s="1" t="s">
        <v>19</v>
      </c>
      <c r="I7" s="1" t="s">
        <v>4</v>
      </c>
    </row>
    <row r="8" spans="1:9" ht="30" customHeight="1">
      <c r="A8" s="63"/>
      <c r="B8" s="37"/>
      <c r="C8" s="63"/>
      <c r="G8" s="1" t="s">
        <v>35</v>
      </c>
      <c r="H8" s="1" t="s">
        <v>20</v>
      </c>
      <c r="I8" s="1" t="s">
        <v>17</v>
      </c>
    </row>
    <row r="9" spans="1:9" ht="30" customHeight="1">
      <c r="A9" s="63"/>
      <c r="B9" s="37"/>
      <c r="C9" s="63"/>
      <c r="H9" s="1" t="s">
        <v>21</v>
      </c>
      <c r="I9" s="1" t="s">
        <v>18</v>
      </c>
    </row>
    <row r="10" spans="1:9" ht="30" customHeight="1">
      <c r="A10" s="63"/>
      <c r="B10" s="37"/>
      <c r="C10" s="63"/>
      <c r="H10" s="1" t="s">
        <v>22</v>
      </c>
      <c r="I10" s="1" t="s">
        <v>5</v>
      </c>
    </row>
    <row r="11" spans="1:9" ht="30" customHeight="1" thickBot="1">
      <c r="A11" s="63"/>
      <c r="B11" s="37"/>
      <c r="C11" s="64"/>
      <c r="H11" s="1" t="s">
        <v>7</v>
      </c>
    </row>
    <row r="12" spans="1:9" ht="30" customHeight="1" thickBot="1">
      <c r="B12" s="4"/>
      <c r="C12" s="5">
        <f>SUM(B7:B10)</f>
        <v>0</v>
      </c>
      <c r="H12" s="1" t="s">
        <v>5</v>
      </c>
    </row>
    <row r="13" spans="1:9" ht="5.25" customHeight="1"/>
    <row r="14" spans="1:9" ht="19.5" customHeight="1">
      <c r="A14" s="6" t="s">
        <v>38</v>
      </c>
    </row>
    <row r="15" spans="1:9" ht="30" customHeight="1">
      <c r="A15" s="3" t="s">
        <v>23</v>
      </c>
      <c r="B15" s="3" t="s">
        <v>1</v>
      </c>
      <c r="C15" s="3" t="s">
        <v>2</v>
      </c>
      <c r="E15" s="67"/>
    </row>
    <row r="16" spans="1:9" ht="30" customHeight="1">
      <c r="A16" s="63"/>
      <c r="B16" s="37"/>
      <c r="C16" s="63"/>
      <c r="G16" s="1">
        <f>SUMIF($A$16:$A$21,"野菜/果物",$B$16:$B$21)</f>
        <v>0</v>
      </c>
      <c r="H16" s="1" t="s">
        <v>24</v>
      </c>
      <c r="I16" s="1" t="s">
        <v>29</v>
      </c>
    </row>
    <row r="17" spans="1:9" ht="30" customHeight="1">
      <c r="A17" s="63"/>
      <c r="B17" s="37"/>
      <c r="C17" s="63"/>
      <c r="G17" s="1">
        <f>SUMIF($A$16:$A$21,"魚/貝など",$B$16:$B$21)</f>
        <v>0</v>
      </c>
      <c r="H17" s="1" t="s">
        <v>25</v>
      </c>
      <c r="I17" s="1" t="s">
        <v>30</v>
      </c>
    </row>
    <row r="18" spans="1:9" ht="30" customHeight="1">
      <c r="A18" s="63"/>
      <c r="B18" s="37"/>
      <c r="C18" s="63"/>
      <c r="G18" s="1">
        <f>SUMIF($A$16:$A$21,"肉",$B$16:$B$21)</f>
        <v>0</v>
      </c>
      <c r="H18" s="1" t="s">
        <v>6</v>
      </c>
      <c r="I18" s="1" t="s">
        <v>31</v>
      </c>
    </row>
    <row r="19" spans="1:9" ht="30" customHeight="1">
      <c r="A19" s="63"/>
      <c r="B19" s="37"/>
      <c r="C19" s="63"/>
      <c r="G19" s="1">
        <f>SUMIF($A$16:$A$21,"たまご/牛乳",$B$16:$B$21)</f>
        <v>0</v>
      </c>
      <c r="H19" s="1" t="s">
        <v>26</v>
      </c>
      <c r="I19" s="1" t="s">
        <v>32</v>
      </c>
    </row>
    <row r="20" spans="1:9" ht="30" customHeight="1">
      <c r="A20" s="63"/>
      <c r="B20" s="37"/>
      <c r="C20" s="63"/>
      <c r="G20" s="1">
        <f>SUMIF($A$16:$A$21,"お菓子",$B$16:$B$21)</f>
        <v>0</v>
      </c>
      <c r="H20" s="1" t="s">
        <v>27</v>
      </c>
      <c r="I20" s="1" t="s">
        <v>33</v>
      </c>
    </row>
    <row r="21" spans="1:9" ht="30" customHeight="1">
      <c r="A21" s="63"/>
      <c r="B21" s="37"/>
      <c r="C21" s="63"/>
      <c r="G21" s="1">
        <f>SUMIF($A$16:$A$21,"その他（パン、ごはん、麺類など）",$B$16:$B$21)</f>
        <v>0</v>
      </c>
      <c r="H21" s="1" t="s">
        <v>28</v>
      </c>
      <c r="I21" s="1" t="s">
        <v>5</v>
      </c>
    </row>
  </sheetData>
  <phoneticPr fontId="1"/>
  <dataValidations count="5">
    <dataValidation type="list" allowBlank="1" showInputMessage="1" showErrorMessage="1" sqref="C16:C21" xr:uid="{AC25DC7A-9302-4472-A749-7492D2ADE9C5}">
      <formula1>$I$16:$I$21</formula1>
    </dataValidation>
    <dataValidation type="list" allowBlank="1" showInputMessage="1" showErrorMessage="1" sqref="A16:A21" xr:uid="{8497FB46-1819-4B2A-ACB5-A155F1C39929}">
      <formula1>$H$16:$H$21</formula1>
    </dataValidation>
    <dataValidation type="list" allowBlank="1" showInputMessage="1" showErrorMessage="1" sqref="B1" xr:uid="{0DEA7292-24C7-4480-B86B-7359C545CEF9}">
      <formula1>$G$7:$G$8</formula1>
    </dataValidation>
    <dataValidation type="list" allowBlank="1" showInputMessage="1" showErrorMessage="1" sqref="A7:A11" xr:uid="{1737A48F-CEAE-46EF-96D8-3E440C48E1D9}">
      <formula1>$H$7:$H$12</formula1>
    </dataValidation>
    <dataValidation type="list" allowBlank="1" showInputMessage="1" showErrorMessage="1" sqref="C7:C11" xr:uid="{A03C79B8-0813-4166-86F9-99E9B0B0A702}">
      <formula1>$I$7:$I$10</formula1>
    </dataValidation>
  </dataValidations>
  <pageMargins left="0.51181102362204722" right="0.5118110236220472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A2231-5336-4BF8-8E67-894B4AEC2118}">
  <dimension ref="A1:I21"/>
  <sheetViews>
    <sheetView view="pageBreakPreview" zoomScaleNormal="100" zoomScaleSheetLayoutView="100" workbookViewId="0">
      <selection activeCell="C5" sqref="C5"/>
    </sheetView>
  </sheetViews>
  <sheetFormatPr defaultRowHeight="13.5"/>
  <cols>
    <col min="1" max="1" width="32" style="1" customWidth="1"/>
    <col min="2" max="2" width="21.75" style="1" customWidth="1"/>
    <col min="3" max="3" width="31.25" style="1" customWidth="1"/>
    <col min="4" max="16384" width="9" style="1"/>
  </cols>
  <sheetData>
    <row r="1" spans="1:9" ht="27.75" customHeight="1">
      <c r="A1" s="35"/>
      <c r="B1" s="66"/>
    </row>
    <row r="2" spans="1:9" ht="27.75" customHeight="1">
      <c r="A2" s="35"/>
      <c r="B2" s="36"/>
    </row>
    <row r="3" spans="1:9" ht="32.25" customHeight="1">
      <c r="A3" s="1" t="s">
        <v>36</v>
      </c>
    </row>
    <row r="4" spans="1:9" ht="30" customHeight="1" thickBot="1">
      <c r="A4" s="7">
        <f>'1日目'!A4+6</f>
        <v>7</v>
      </c>
      <c r="B4" s="8" t="str">
        <f>IF('1日目'!B2,'1日目'!B2+A4-1,"")</f>
        <v/>
      </c>
      <c r="C4" s="9" t="str">
        <f>IF('1日目'!B2,TEXT(B4,"aaaa"),"")</f>
        <v/>
      </c>
    </row>
    <row r="5" spans="1:9" ht="19.5" customHeight="1" thickTop="1">
      <c r="A5" s="2" t="s">
        <v>37</v>
      </c>
    </row>
    <row r="6" spans="1:9" ht="30" customHeight="1">
      <c r="A6" s="3" t="s">
        <v>23</v>
      </c>
      <c r="B6" s="3" t="s">
        <v>1</v>
      </c>
      <c r="C6" s="3" t="s">
        <v>2</v>
      </c>
    </row>
    <row r="7" spans="1:9" ht="30" customHeight="1">
      <c r="A7" s="63"/>
      <c r="B7" s="37"/>
      <c r="C7" s="63"/>
      <c r="G7" s="1" t="s">
        <v>34</v>
      </c>
      <c r="H7" s="1" t="s">
        <v>19</v>
      </c>
      <c r="I7" s="1" t="s">
        <v>4</v>
      </c>
    </row>
    <row r="8" spans="1:9" ht="30" customHeight="1">
      <c r="A8" s="63"/>
      <c r="B8" s="37"/>
      <c r="C8" s="63"/>
      <c r="G8" s="1" t="s">
        <v>35</v>
      </c>
      <c r="H8" s="1" t="s">
        <v>20</v>
      </c>
      <c r="I8" s="1" t="s">
        <v>17</v>
      </c>
    </row>
    <row r="9" spans="1:9" ht="30" customHeight="1">
      <c r="A9" s="63"/>
      <c r="B9" s="37"/>
      <c r="C9" s="63"/>
      <c r="H9" s="1" t="s">
        <v>21</v>
      </c>
      <c r="I9" s="1" t="s">
        <v>18</v>
      </c>
    </row>
    <row r="10" spans="1:9" ht="30" customHeight="1">
      <c r="A10" s="63"/>
      <c r="B10" s="37"/>
      <c r="C10" s="63"/>
      <c r="H10" s="1" t="s">
        <v>22</v>
      </c>
      <c r="I10" s="1" t="s">
        <v>5</v>
      </c>
    </row>
    <row r="11" spans="1:9" ht="30" customHeight="1" thickBot="1">
      <c r="A11" s="63"/>
      <c r="B11" s="37"/>
      <c r="C11" s="64"/>
      <c r="H11" s="1" t="s">
        <v>7</v>
      </c>
    </row>
    <row r="12" spans="1:9" ht="30" customHeight="1" thickBot="1">
      <c r="B12" s="4"/>
      <c r="C12" s="5">
        <f>SUM(B7:B10)</f>
        <v>0</v>
      </c>
      <c r="H12" s="1" t="s">
        <v>5</v>
      </c>
    </row>
    <row r="13" spans="1:9" ht="5.25" customHeight="1"/>
    <row r="14" spans="1:9" ht="19.5" customHeight="1">
      <c r="A14" s="6" t="s">
        <v>38</v>
      </c>
    </row>
    <row r="15" spans="1:9" ht="30" customHeight="1">
      <c r="A15" s="3" t="s">
        <v>23</v>
      </c>
      <c r="B15" s="3" t="s">
        <v>1</v>
      </c>
      <c r="C15" s="3" t="s">
        <v>2</v>
      </c>
      <c r="E15" s="67"/>
    </row>
    <row r="16" spans="1:9" ht="30" customHeight="1">
      <c r="A16" s="63"/>
      <c r="B16" s="37"/>
      <c r="C16" s="63"/>
      <c r="G16" s="1">
        <f>SUMIF($A$16:$A$21,"野菜/果物",$B$16:$B$21)</f>
        <v>0</v>
      </c>
      <c r="H16" s="1" t="s">
        <v>24</v>
      </c>
      <c r="I16" s="1" t="s">
        <v>29</v>
      </c>
    </row>
    <row r="17" spans="1:9" ht="30" customHeight="1">
      <c r="A17" s="63"/>
      <c r="B17" s="37"/>
      <c r="C17" s="63"/>
      <c r="G17" s="1">
        <f>SUMIF($A$16:$A$21,"魚/貝など",$B$16:$B$21)</f>
        <v>0</v>
      </c>
      <c r="H17" s="1" t="s">
        <v>25</v>
      </c>
      <c r="I17" s="1" t="s">
        <v>30</v>
      </c>
    </row>
    <row r="18" spans="1:9" ht="30" customHeight="1">
      <c r="A18" s="63"/>
      <c r="B18" s="37"/>
      <c r="C18" s="63"/>
      <c r="G18" s="1">
        <f>SUMIF($A$16:$A$21,"肉",$B$16:$B$21)</f>
        <v>0</v>
      </c>
      <c r="H18" s="1" t="s">
        <v>6</v>
      </c>
      <c r="I18" s="1" t="s">
        <v>31</v>
      </c>
    </row>
    <row r="19" spans="1:9" ht="30" customHeight="1">
      <c r="A19" s="63"/>
      <c r="B19" s="37"/>
      <c r="C19" s="63"/>
      <c r="G19" s="1">
        <f>SUMIF($A$16:$A$21,"たまご/牛乳",$B$16:$B$21)</f>
        <v>0</v>
      </c>
      <c r="H19" s="1" t="s">
        <v>26</v>
      </c>
      <c r="I19" s="1" t="s">
        <v>32</v>
      </c>
    </row>
    <row r="20" spans="1:9" ht="30" customHeight="1">
      <c r="A20" s="63"/>
      <c r="B20" s="37"/>
      <c r="C20" s="63"/>
      <c r="G20" s="1">
        <f>SUMIF($A$16:$A$21,"お菓子",$B$16:$B$21)</f>
        <v>0</v>
      </c>
      <c r="H20" s="1" t="s">
        <v>27</v>
      </c>
      <c r="I20" s="1" t="s">
        <v>33</v>
      </c>
    </row>
    <row r="21" spans="1:9" ht="30" customHeight="1">
      <c r="A21" s="63"/>
      <c r="B21" s="37"/>
      <c r="C21" s="63"/>
      <c r="G21" s="1">
        <f>SUMIF($A$16:$A$21,"その他（パン、ごはん、麺類など）",$B$16:$B$21)</f>
        <v>0</v>
      </c>
      <c r="H21" s="1" t="s">
        <v>28</v>
      </c>
      <c r="I21" s="1" t="s">
        <v>5</v>
      </c>
    </row>
  </sheetData>
  <phoneticPr fontId="1"/>
  <dataValidations count="5">
    <dataValidation type="list" allowBlank="1" showInputMessage="1" showErrorMessage="1" sqref="C7:C11" xr:uid="{4C98CC02-FD31-450E-9F15-D8D7D3065CE1}">
      <formula1>$I$7:$I$10</formula1>
    </dataValidation>
    <dataValidation type="list" allowBlank="1" showInputMessage="1" showErrorMessage="1" sqref="A7:A11" xr:uid="{61DFF8CD-C186-4E68-9E5E-42DE3618D312}">
      <formula1>$H$7:$H$12</formula1>
    </dataValidation>
    <dataValidation type="list" allowBlank="1" showInputMessage="1" showErrorMessage="1" sqref="B1" xr:uid="{79D2D852-8F1C-48B9-93C9-29B155465AD8}">
      <formula1>$G$7:$G$8</formula1>
    </dataValidation>
    <dataValidation type="list" allowBlank="1" showInputMessage="1" showErrorMessage="1" sqref="A16:A21" xr:uid="{460A4881-C0A3-4D7B-9C4F-5A84226937B1}">
      <formula1>$H$16:$H$21</formula1>
    </dataValidation>
    <dataValidation type="list" allowBlank="1" showInputMessage="1" showErrorMessage="1" sqref="C16:C21" xr:uid="{58BDEF57-3B41-4ACA-B034-643001859E63}">
      <formula1>$I$16:$I$21</formula1>
    </dataValidation>
  </dataValidations>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読み物</vt:lpstr>
      <vt:lpstr>記入例</vt:lpstr>
      <vt:lpstr>1日目</vt:lpstr>
      <vt:lpstr>2日目</vt:lpstr>
      <vt:lpstr>3日目</vt:lpstr>
      <vt:lpstr>4日目</vt:lpstr>
      <vt:lpstr>5日目</vt:lpstr>
      <vt:lpstr>6日目</vt:lpstr>
      <vt:lpstr>7日目</vt:lpstr>
      <vt:lpstr>ふりかえり</vt:lpstr>
      <vt:lpstr>詳細</vt:lpstr>
      <vt:lpstr>'1日目'!Print_Area</vt:lpstr>
      <vt:lpstr>'2日目'!Print_Area</vt:lpstr>
      <vt:lpstr>'3日目'!Print_Area</vt:lpstr>
      <vt:lpstr>'4日目'!Print_Area</vt:lpstr>
      <vt:lpstr>'5日目'!Print_Area</vt:lpstr>
      <vt:lpstr>'6日目'!Print_Area</vt:lpstr>
      <vt:lpstr>'7日目'!Print_Area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大介</dc:creator>
  <cp:lastModifiedBy>WS6070</cp:lastModifiedBy>
  <cp:lastPrinted>2022-03-15T03:19:50Z</cp:lastPrinted>
  <dcterms:created xsi:type="dcterms:W3CDTF">2022-03-14T06:59:47Z</dcterms:created>
  <dcterms:modified xsi:type="dcterms:W3CDTF">2022-03-29T03:22:10Z</dcterms:modified>
</cp:coreProperties>
</file>